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0" windowWidth="20730" windowHeight="11760" activeTab="0"/>
  </bookViews>
  <sheets>
    <sheet name="ГОСТ 5632" sheetId="1" r:id="rId1"/>
    <sheet name="Табл" sheetId="2" r:id="rId2"/>
  </sheets>
  <definedNames/>
  <calcPr fullCalcOnLoad="1"/>
</workbook>
</file>

<file path=xl/sharedStrings.xml><?xml version="1.0" encoding="utf-8"?>
<sst xmlns="http://schemas.openxmlformats.org/spreadsheetml/2006/main" count="521" uniqueCount="84">
  <si>
    <t>Легированная</t>
  </si>
  <si>
    <t>Марка</t>
  </si>
  <si>
    <t>C</t>
  </si>
  <si>
    <t>Si</t>
  </si>
  <si>
    <t>Mn</t>
  </si>
  <si>
    <t>Cr</t>
  </si>
  <si>
    <t>Ni</t>
  </si>
  <si>
    <t>Mo</t>
  </si>
  <si>
    <t>Ti</t>
  </si>
  <si>
    <t>S</t>
  </si>
  <si>
    <t>P</t>
  </si>
  <si>
    <t>Al</t>
  </si>
  <si>
    <t>Va</t>
  </si>
  <si>
    <t>Wo</t>
  </si>
  <si>
    <t>Nb</t>
  </si>
  <si>
    <t>Zr</t>
  </si>
  <si>
    <t>max</t>
  </si>
  <si>
    <t>min</t>
  </si>
  <si>
    <t>среднее</t>
  </si>
  <si>
    <t>Св-08ГСМТ</t>
  </si>
  <si>
    <t>Св-15ГСТЮЦА</t>
  </si>
  <si>
    <t>Св-10ХМФТ</t>
  </si>
  <si>
    <t>Св-13Х2МФТ</t>
  </si>
  <si>
    <t>Высоколегированная</t>
  </si>
  <si>
    <t>Св-10Х11НВМФ</t>
  </si>
  <si>
    <t>Св-08Х18Н8Г2В</t>
  </si>
  <si>
    <t>Св-06Х19Н10М3Т</t>
  </si>
  <si>
    <t>Св-30Х15Н35В3Б3Т</t>
  </si>
  <si>
    <t>18Х25Н19СЛ</t>
  </si>
  <si>
    <t>ферритная</t>
  </si>
  <si>
    <t>08Х20Н14С2</t>
  </si>
  <si>
    <t>20Х20Н14С2</t>
  </si>
  <si>
    <t>ауст.-ферритная</t>
  </si>
  <si>
    <t>12Х21Н5Т</t>
  </si>
  <si>
    <t>15Х18Н12С4ТЮ</t>
  </si>
  <si>
    <t>мартенситная</t>
  </si>
  <si>
    <t>V</t>
  </si>
  <si>
    <t>20X17H2</t>
  </si>
  <si>
    <t>95X18</t>
  </si>
  <si>
    <t>март.-феррит.</t>
  </si>
  <si>
    <t>14Х17Н2</t>
  </si>
  <si>
    <t>15X18CЮ</t>
  </si>
  <si>
    <t>08X18T1</t>
  </si>
  <si>
    <t>ауст.-мартенс.</t>
  </si>
  <si>
    <t>09Х17Н7Ю1</t>
  </si>
  <si>
    <t>08X17H6T</t>
  </si>
  <si>
    <t>08Х18Г8Н2Т</t>
  </si>
  <si>
    <t>аустенитная</t>
  </si>
  <si>
    <t>17X18H9</t>
  </si>
  <si>
    <t>03X18H12</t>
  </si>
  <si>
    <t>31X19H9MBБТ</t>
  </si>
  <si>
    <t>08Х17Н15М3Т</t>
  </si>
  <si>
    <t>08X18H10Т</t>
  </si>
  <si>
    <t xml:space="preserve"> </t>
  </si>
  <si>
    <t>12Х18Н12Т</t>
  </si>
  <si>
    <t>W</t>
  </si>
  <si>
    <t>гс</t>
  </si>
  <si>
    <t>%</t>
  </si>
  <si>
    <t>до 4%</t>
  </si>
  <si>
    <t>до 10 %</t>
  </si>
  <si>
    <t>до 20%</t>
  </si>
  <si>
    <t>до 1 %</t>
  </si>
  <si>
    <t>до 3%</t>
  </si>
  <si>
    <t>- 1800 гс</t>
  </si>
  <si>
    <t>до 0,5 %</t>
  </si>
  <si>
    <t>+ 800 гс</t>
  </si>
  <si>
    <t>3800 гс</t>
  </si>
  <si>
    <t>до 0,9 %</t>
  </si>
  <si>
    <t>до 2 %</t>
  </si>
  <si>
    <t>до 2,5 %</t>
  </si>
  <si>
    <t>% mn/cp</t>
  </si>
  <si>
    <t>% mx/cp</t>
  </si>
  <si>
    <t>ГОСТ 5632-72</t>
  </si>
  <si>
    <t>ауст.-ферритная (?)</t>
  </si>
  <si>
    <t>% mx/mn</t>
  </si>
  <si>
    <r>
      <rPr>
        <u val="single"/>
        <sz val="10"/>
        <rFont val="Arial Cyr"/>
        <family val="0"/>
      </rPr>
      <t>~</t>
    </r>
    <r>
      <rPr>
        <sz val="10"/>
        <rFont val="Arial Cyr"/>
        <family val="0"/>
      </rPr>
      <t>18%</t>
    </r>
  </si>
  <si>
    <t>Сталь</t>
  </si>
  <si>
    <t>Тип</t>
  </si>
  <si>
    <t>средн.</t>
  </si>
  <si>
    <t>min к cp</t>
  </si>
  <si>
    <t>max к cp</t>
  </si>
  <si>
    <r>
      <t>4</t>
    </r>
    <r>
      <rPr>
        <sz val="14"/>
        <rFont val="Symbol"/>
        <family val="1"/>
      </rPr>
      <t>p</t>
    </r>
    <r>
      <rPr>
        <sz val="14"/>
        <rFont val="Times New Roman"/>
        <family val="1"/>
      </rPr>
      <t>Jsф</t>
    </r>
  </si>
  <si>
    <t>Таблица 4</t>
  </si>
  <si>
    <r>
      <t>4</t>
    </r>
    <r>
      <rPr>
        <sz val="10"/>
        <rFont val="Symbol"/>
        <family val="1"/>
      </rPr>
      <t>p</t>
    </r>
    <r>
      <rPr>
        <sz val="10"/>
        <rFont val="Arial Cyr"/>
        <family val="0"/>
      </rPr>
      <t>Js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</si>
</sst>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FC19]d\ mmmm\ yyyy\ &quot;г.&quot;"/>
    <numFmt numFmtId="174" formatCode="0.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u val="single"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Symbol"/>
      <family val="1"/>
    </font>
    <font>
      <sz val="14"/>
      <name val="Times New Roman"/>
      <family val="1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2" fontId="0" fillId="0" borderId="0" xfId="0" applyNumberFormat="1" applyFill="1" applyAlignment="1">
      <alignment/>
    </xf>
    <xf numFmtId="2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9" fontId="0" fillId="0" borderId="0" xfId="0" applyNumberFormat="1" applyAlignment="1">
      <alignment/>
    </xf>
    <xf numFmtId="2" fontId="0" fillId="34" borderId="0" xfId="0" applyNumberFormat="1" applyFont="1" applyFill="1" applyAlignment="1">
      <alignment/>
    </xf>
    <xf numFmtId="2" fontId="0" fillId="34" borderId="10" xfId="0" applyNumberFormat="1" applyFont="1" applyFill="1" applyBorder="1" applyAlignment="1">
      <alignment/>
    </xf>
    <xf numFmtId="2" fontId="0" fillId="34" borderId="0" xfId="0" applyNumberFormat="1" applyFill="1" applyAlignment="1">
      <alignment/>
    </xf>
    <xf numFmtId="2" fontId="0" fillId="34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11" borderId="0" xfId="0" applyNumberFormat="1" applyFill="1" applyAlignment="1">
      <alignment/>
    </xf>
    <xf numFmtId="2" fontId="0" fillId="11" borderId="10" xfId="0" applyNumberFormat="1" applyFill="1" applyBorder="1" applyAlignment="1">
      <alignment/>
    </xf>
    <xf numFmtId="172" fontId="0" fillId="11" borderId="1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174" fontId="0" fillId="0" borderId="0" xfId="0" applyNumberFormat="1" applyAlignment="1">
      <alignment/>
    </xf>
    <xf numFmtId="172" fontId="0" fillId="11" borderId="0" xfId="0" applyNumberFormat="1" applyFill="1" applyBorder="1" applyAlignment="1">
      <alignment/>
    </xf>
    <xf numFmtId="2" fontId="0" fillId="11" borderId="0" xfId="0" applyNumberFormat="1" applyFill="1" applyAlignment="1">
      <alignment/>
    </xf>
    <xf numFmtId="49" fontId="0" fillId="0" borderId="0" xfId="0" applyNumberFormat="1" applyAlignment="1">
      <alignment/>
    </xf>
    <xf numFmtId="2" fontId="2" fillId="11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1" fontId="0" fillId="19" borderId="0" xfId="0" applyNumberFormat="1" applyFill="1" applyAlignment="1">
      <alignment/>
    </xf>
    <xf numFmtId="174" fontId="0" fillId="19" borderId="0" xfId="0" applyNumberFormat="1" applyFill="1" applyAlignment="1">
      <alignment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/>
    </xf>
    <xf numFmtId="1" fontId="2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1" fontId="0" fillId="35" borderId="0" xfId="0" applyNumberFormat="1" applyFill="1" applyAlignment="1">
      <alignment/>
    </xf>
    <xf numFmtId="1" fontId="2" fillId="35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6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1" fontId="2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0" fontId="0" fillId="6" borderId="11" xfId="0" applyFont="1" applyFill="1" applyBorder="1" applyAlignment="1">
      <alignment/>
    </xf>
    <xf numFmtId="0" fontId="0" fillId="36" borderId="0" xfId="0" applyFill="1" applyAlignment="1">
      <alignment/>
    </xf>
    <xf numFmtId="1" fontId="0" fillId="36" borderId="0" xfId="0" applyNumberFormat="1" applyFill="1" applyAlignment="1">
      <alignment/>
    </xf>
    <xf numFmtId="1" fontId="2" fillId="36" borderId="0" xfId="0" applyNumberFormat="1" applyFont="1" applyFill="1" applyAlignment="1">
      <alignment/>
    </xf>
    <xf numFmtId="174" fontId="0" fillId="36" borderId="0" xfId="0" applyNumberFormat="1" applyFill="1" applyAlignment="1">
      <alignment/>
    </xf>
    <xf numFmtId="1" fontId="0" fillId="9" borderId="0" xfId="0" applyNumberFormat="1" applyFill="1" applyAlignment="1">
      <alignment/>
    </xf>
    <xf numFmtId="0" fontId="5" fillId="0" borderId="13" xfId="0" applyFont="1" applyFill="1" applyBorder="1" applyAlignment="1">
      <alignment/>
    </xf>
    <xf numFmtId="1" fontId="5" fillId="0" borderId="0" xfId="0" applyNumberFormat="1" applyFont="1" applyFill="1" applyAlignment="1">
      <alignment/>
    </xf>
    <xf numFmtId="1" fontId="5" fillId="0" borderId="12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2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74" fontId="5" fillId="0" borderId="19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" fontId="5" fillId="0" borderId="19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20" xfId="0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1"/>
  <sheetViews>
    <sheetView tabSelected="1" zoomScale="75" zoomScaleNormal="75" workbookViewId="0" topLeftCell="A1">
      <selection activeCell="X25" sqref="X25"/>
    </sheetView>
  </sheetViews>
  <sheetFormatPr defaultColWidth="9.00390625" defaultRowHeight="12.75"/>
  <cols>
    <col min="1" max="1" width="20.75390625" style="0" customWidth="1"/>
    <col min="15" max="15" width="5.75390625" style="0" customWidth="1"/>
    <col min="16" max="16" width="8.25390625" style="14" customWidth="1"/>
    <col min="17" max="17" width="7.25390625" style="14" customWidth="1"/>
    <col min="18" max="18" width="5.75390625" style="0" customWidth="1"/>
    <col min="24" max="24" width="16.25390625" style="0" customWidth="1"/>
    <col min="25" max="25" width="14.875" style="0" customWidth="1"/>
    <col min="26" max="26" width="10.75390625" style="0" customWidth="1"/>
    <col min="27" max="27" width="10.25390625" style="0" customWidth="1"/>
    <col min="28" max="28" width="11.375" style="0" customWidth="1"/>
    <col min="30" max="30" width="7.75390625" style="0" customWidth="1"/>
    <col min="31" max="31" width="17.125" style="13" customWidth="1"/>
    <col min="32" max="32" width="10.875" style="0" customWidth="1"/>
    <col min="33" max="33" width="9.125" style="14" customWidth="1"/>
  </cols>
  <sheetData>
    <row r="1" ht="12.75">
      <c r="A1" s="43" t="s">
        <v>72</v>
      </c>
    </row>
    <row r="2" spans="1:29" ht="12.75">
      <c r="A2" s="13" t="s">
        <v>1</v>
      </c>
      <c r="B2" t="s">
        <v>83</v>
      </c>
      <c r="C2" s="1"/>
      <c r="D2" s="1"/>
      <c r="E2" s="1"/>
      <c r="F2" s="1"/>
      <c r="G2" s="1"/>
      <c r="H2" s="1"/>
      <c r="I2" s="1"/>
      <c r="J2" s="5"/>
      <c r="K2" s="1"/>
      <c r="M2" s="5"/>
      <c r="X2" t="s">
        <v>60</v>
      </c>
      <c r="Y2" t="s">
        <v>68</v>
      </c>
      <c r="AB2" t="s">
        <v>62</v>
      </c>
      <c r="AC2" t="s">
        <v>69</v>
      </c>
    </row>
    <row r="3" spans="1:29" ht="12.75">
      <c r="A3" s="14"/>
      <c r="B3" s="14">
        <v>21600</v>
      </c>
      <c r="C3" s="14">
        <v>-3200</v>
      </c>
      <c r="D3" s="14">
        <v>770</v>
      </c>
      <c r="E3" s="14">
        <v>-200</v>
      </c>
      <c r="F3" s="14">
        <v>-400</v>
      </c>
      <c r="G3" s="14">
        <v>-34</v>
      </c>
      <c r="H3" s="14">
        <v>1600</v>
      </c>
      <c r="I3" s="15">
        <v>0</v>
      </c>
      <c r="J3" s="15">
        <v>-1800</v>
      </c>
      <c r="K3" s="14">
        <v>300</v>
      </c>
      <c r="L3" s="15">
        <v>4100</v>
      </c>
      <c r="X3">
        <v>-63</v>
      </c>
      <c r="Y3" s="31" t="s">
        <v>65</v>
      </c>
      <c r="AB3" s="31" t="s">
        <v>63</v>
      </c>
      <c r="AC3" t="s">
        <v>66</v>
      </c>
    </row>
    <row r="4" spans="1:29" ht="12.75">
      <c r="A4" s="45" t="s">
        <v>37</v>
      </c>
      <c r="B4" s="7"/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8</v>
      </c>
      <c r="I4" s="11" t="s">
        <v>11</v>
      </c>
      <c r="J4" s="11" t="s">
        <v>55</v>
      </c>
      <c r="K4" s="8" t="s">
        <v>7</v>
      </c>
      <c r="L4" s="11" t="s">
        <v>14</v>
      </c>
      <c r="M4" s="11" t="s">
        <v>36</v>
      </c>
      <c r="N4" t="s">
        <v>83</v>
      </c>
      <c r="O4" s="27" t="s">
        <v>57</v>
      </c>
      <c r="P4" s="33"/>
      <c r="Q4" s="27" t="s">
        <v>57</v>
      </c>
      <c r="S4" t="s">
        <v>83</v>
      </c>
      <c r="U4" t="s">
        <v>58</v>
      </c>
      <c r="X4" t="s">
        <v>59</v>
      </c>
      <c r="Y4" t="s">
        <v>64</v>
      </c>
      <c r="AB4" t="s">
        <v>61</v>
      </c>
      <c r="AC4" t="s">
        <v>67</v>
      </c>
    </row>
    <row r="5" spans="1:29" ht="12.75">
      <c r="A5" s="22" t="s">
        <v>35</v>
      </c>
      <c r="B5" t="s">
        <v>17</v>
      </c>
      <c r="C5" s="1">
        <v>0.17</v>
      </c>
      <c r="D5" s="1">
        <v>0.8</v>
      </c>
      <c r="E5" s="1">
        <v>0.8</v>
      </c>
      <c r="F5" s="5">
        <v>16</v>
      </c>
      <c r="G5" s="1">
        <v>1.5</v>
      </c>
      <c r="H5" s="1"/>
      <c r="I5" s="5"/>
      <c r="J5" s="5"/>
      <c r="K5" s="1"/>
      <c r="L5" s="5"/>
      <c r="N5" s="14">
        <f>21600+C3*C5+D3+D5+E3*E5+F3*F5+G3*G5+H3*H5+I3*I5+J3*J5+K3*K5+L3*L5</f>
        <v>15215.8</v>
      </c>
      <c r="O5" s="28">
        <f>100*(N5/N6-1)</f>
        <v>7.716377125543339</v>
      </c>
      <c r="P5" s="14">
        <v>15215.8</v>
      </c>
      <c r="Q5" s="28">
        <f>100*(P5/P12-1)</f>
        <v>33.345602411750264</v>
      </c>
      <c r="S5" s="14">
        <v>21600</v>
      </c>
      <c r="T5" s="14">
        <v>-3200</v>
      </c>
      <c r="U5" s="14">
        <v>770</v>
      </c>
      <c r="V5" s="14">
        <v>-200</v>
      </c>
      <c r="W5" s="14">
        <v>-400</v>
      </c>
      <c r="X5" s="14">
        <v>-34</v>
      </c>
      <c r="Y5" s="14">
        <v>1600</v>
      </c>
      <c r="Z5" s="15"/>
      <c r="AA5" s="14">
        <v>3000</v>
      </c>
      <c r="AB5" s="15">
        <v>-1800</v>
      </c>
      <c r="AC5" s="15">
        <v>4100</v>
      </c>
    </row>
    <row r="6" spans="1:29" ht="12.75">
      <c r="A6" s="22"/>
      <c r="B6" s="7" t="s">
        <v>16</v>
      </c>
      <c r="C6" s="8">
        <v>0.25</v>
      </c>
      <c r="D6" s="8">
        <v>0.8</v>
      </c>
      <c r="E6" s="8">
        <v>0.8</v>
      </c>
      <c r="F6" s="11">
        <v>18</v>
      </c>
      <c r="G6" s="8">
        <v>2.5</v>
      </c>
      <c r="H6" s="8"/>
      <c r="I6" s="11"/>
      <c r="J6" s="11"/>
      <c r="K6" s="8"/>
      <c r="L6" s="11"/>
      <c r="M6" s="7"/>
      <c r="N6" s="14">
        <f>21600+C3*C6+D3+D6+E3*E6+F3*F6+G3*G6+H3*H6+I3*I6+J3*J6+K3*K6+L3*L6</f>
        <v>14125.8</v>
      </c>
      <c r="S6" s="7"/>
      <c r="T6" s="8" t="s">
        <v>2</v>
      </c>
      <c r="U6" s="8" t="s">
        <v>3</v>
      </c>
      <c r="V6" s="8" t="s">
        <v>4</v>
      </c>
      <c r="W6" s="8" t="s">
        <v>5</v>
      </c>
      <c r="X6" s="8" t="s">
        <v>6</v>
      </c>
      <c r="Y6" s="8" t="s">
        <v>8</v>
      </c>
      <c r="Z6" s="11" t="s">
        <v>11</v>
      </c>
      <c r="AA6" s="8" t="s">
        <v>7</v>
      </c>
      <c r="AB6" s="11" t="s">
        <v>55</v>
      </c>
      <c r="AC6" s="11" t="s">
        <v>14</v>
      </c>
    </row>
    <row r="7" spans="1:23" ht="12.75">
      <c r="A7" s="22"/>
      <c r="B7" t="s">
        <v>18</v>
      </c>
      <c r="C7" s="6">
        <f>AVERAGE(C5:C6)</f>
        <v>0.21000000000000002</v>
      </c>
      <c r="D7" s="6">
        <f>AVERAGE(D5:D6)</f>
        <v>0.8</v>
      </c>
      <c r="E7" s="6">
        <f>AVERAGE(E5:E6)</f>
        <v>0.8</v>
      </c>
      <c r="F7" s="6">
        <f>AVERAGE(F5:F6)</f>
        <v>17</v>
      </c>
      <c r="G7" s="6">
        <f>AVERAGE(G5:G6)</f>
        <v>2</v>
      </c>
      <c r="H7" s="6"/>
      <c r="I7" s="5"/>
      <c r="J7" s="5"/>
      <c r="K7" s="6"/>
      <c r="M7" s="5"/>
      <c r="N7" s="26">
        <f>21600+C3*C7+D3+D7+E3*E7+F3*F7+G3*G7+H3*H7+I3*I7+J3*J7+K3*K7+L3*L7</f>
        <v>14670.8</v>
      </c>
      <c r="W7" s="16" t="s">
        <v>75</v>
      </c>
    </row>
    <row r="9" spans="1:19" ht="12.75">
      <c r="A9" s="14"/>
      <c r="B9" s="14">
        <v>21600</v>
      </c>
      <c r="C9" s="14">
        <v>-3200</v>
      </c>
      <c r="D9" s="14">
        <v>770</v>
      </c>
      <c r="E9" s="14">
        <v>-200</v>
      </c>
      <c r="F9" s="14">
        <v>-400</v>
      </c>
      <c r="G9" s="14">
        <v>-34</v>
      </c>
      <c r="H9" s="14">
        <v>1600</v>
      </c>
      <c r="I9" s="15">
        <v>0</v>
      </c>
      <c r="J9" s="15">
        <v>-1800</v>
      </c>
      <c r="K9" s="14">
        <v>300</v>
      </c>
      <c r="L9" s="15">
        <v>4100</v>
      </c>
      <c r="S9" s="13"/>
    </row>
    <row r="10" spans="1:32" ht="12.75">
      <c r="A10" s="45" t="s">
        <v>38</v>
      </c>
      <c r="B10" s="7"/>
      <c r="C10" s="8" t="s">
        <v>2</v>
      </c>
      <c r="D10" s="8" t="s">
        <v>3</v>
      </c>
      <c r="E10" s="8" t="s">
        <v>4</v>
      </c>
      <c r="F10" s="8" t="s">
        <v>5</v>
      </c>
      <c r="G10" s="8" t="s">
        <v>6</v>
      </c>
      <c r="H10" s="8" t="s">
        <v>8</v>
      </c>
      <c r="I10" s="11" t="s">
        <v>11</v>
      </c>
      <c r="J10" s="11" t="s">
        <v>55</v>
      </c>
      <c r="K10" s="8" t="s">
        <v>7</v>
      </c>
      <c r="L10" s="11" t="s">
        <v>14</v>
      </c>
      <c r="M10" s="11" t="s">
        <v>36</v>
      </c>
      <c r="O10" s="27" t="s">
        <v>57</v>
      </c>
      <c r="P10" s="33"/>
      <c r="Q10" s="33"/>
      <c r="S10" s="36"/>
      <c r="W10" s="47"/>
      <c r="X10" s="47"/>
      <c r="Y10" s="47"/>
      <c r="Z10" s="47"/>
      <c r="AA10" s="47"/>
      <c r="AB10" s="47"/>
      <c r="AC10" s="47"/>
      <c r="AD10" s="47"/>
      <c r="AE10" s="48"/>
      <c r="AF10" s="47"/>
    </row>
    <row r="11" spans="1:32" ht="12.75">
      <c r="A11" s="22" t="s">
        <v>35</v>
      </c>
      <c r="B11" t="s">
        <v>17</v>
      </c>
      <c r="C11" s="1">
        <v>0.9</v>
      </c>
      <c r="D11" s="1">
        <v>0.8</v>
      </c>
      <c r="E11" s="1">
        <v>0.8</v>
      </c>
      <c r="F11" s="5">
        <v>17</v>
      </c>
      <c r="G11" s="1"/>
      <c r="H11" s="1"/>
      <c r="I11" s="5"/>
      <c r="J11" s="5"/>
      <c r="K11" s="1"/>
      <c r="L11" s="5"/>
      <c r="N11" s="14">
        <f>21600+C9*C11+D9+D11+E9*E11+F9*F11+G9*G11+H9*H11+I9*I11+J9*J11+K9*K11+L9*L11</f>
        <v>12530.8</v>
      </c>
      <c r="O11" s="28">
        <f>100*(N11/N12-1)</f>
        <v>9.815262733550668</v>
      </c>
      <c r="S11" s="36"/>
      <c r="W11" s="47"/>
      <c r="X11" s="47"/>
      <c r="Y11" s="47"/>
      <c r="Z11" s="49"/>
      <c r="AA11" s="49"/>
      <c r="AB11" s="49"/>
      <c r="AC11" s="47"/>
      <c r="AD11" s="47"/>
      <c r="AE11" s="48"/>
      <c r="AF11" s="47"/>
    </row>
    <row r="12" spans="1:32" ht="12.75">
      <c r="A12" s="22"/>
      <c r="B12" s="7" t="s">
        <v>16</v>
      </c>
      <c r="C12" s="8">
        <v>1</v>
      </c>
      <c r="D12" s="8">
        <v>0.8</v>
      </c>
      <c r="E12" s="8">
        <v>0.8</v>
      </c>
      <c r="F12" s="11">
        <v>19</v>
      </c>
      <c r="G12" s="8"/>
      <c r="H12" s="8"/>
      <c r="I12" s="11"/>
      <c r="J12" s="11"/>
      <c r="K12" s="8"/>
      <c r="L12" s="11"/>
      <c r="M12" s="7"/>
      <c r="N12" s="14">
        <f>21600+C9*C12+D9+D12+E9*E12+F9*F12+G9*G12+H9*H12+I9*I12+J9*J12+K9*K12+L9*L12</f>
        <v>11410.8</v>
      </c>
      <c r="P12" s="14">
        <v>11410.8</v>
      </c>
      <c r="W12" s="47"/>
      <c r="X12" s="47"/>
      <c r="Y12" s="47"/>
      <c r="Z12" s="50"/>
      <c r="AA12" s="50"/>
      <c r="AB12" s="49"/>
      <c r="AC12" s="47"/>
      <c r="AD12" s="47"/>
      <c r="AE12" s="48"/>
      <c r="AF12" s="47"/>
    </row>
    <row r="13" spans="1:32" ht="12.75">
      <c r="A13" s="22"/>
      <c r="B13" t="s">
        <v>18</v>
      </c>
      <c r="C13" s="6">
        <f>AVERAGE(C11:C12)</f>
        <v>0.95</v>
      </c>
      <c r="D13" s="6">
        <f>AVERAGE(D11:D12)</f>
        <v>0.8</v>
      </c>
      <c r="E13" s="6">
        <f>AVERAGE(E11:E12)</f>
        <v>0.8</v>
      </c>
      <c r="F13" s="6">
        <f>AVERAGE(F11:F12)</f>
        <v>18</v>
      </c>
      <c r="G13" s="6"/>
      <c r="H13" s="6"/>
      <c r="I13" s="5"/>
      <c r="J13" s="5"/>
      <c r="K13" s="6"/>
      <c r="M13" s="5"/>
      <c r="N13" s="26">
        <f>21600+C9*C13+D9+D13+E9*E13+F9*F13+G9*G13+H9*H13+I9*I13+J9*J13+K9*K13+L9*L13</f>
        <v>11970.8</v>
      </c>
      <c r="W13" s="47"/>
      <c r="X13" s="48"/>
      <c r="Y13" s="48"/>
      <c r="Z13" s="15"/>
      <c r="AA13" s="15"/>
      <c r="AB13" s="15"/>
      <c r="AC13" s="47"/>
      <c r="AD13" s="47"/>
      <c r="AE13" s="48"/>
      <c r="AF13" s="47"/>
    </row>
    <row r="14" spans="19:32" ht="12.75">
      <c r="S14" s="36"/>
      <c r="W14" s="47"/>
      <c r="X14" s="51"/>
      <c r="Y14" s="48"/>
      <c r="Z14" s="33"/>
      <c r="AA14" s="33"/>
      <c r="AB14" s="33"/>
      <c r="AC14" s="33"/>
      <c r="AD14" s="47"/>
      <c r="AE14" s="47"/>
      <c r="AF14" s="47"/>
    </row>
    <row r="15" spans="1:32" ht="12.75">
      <c r="A15" s="14"/>
      <c r="B15" s="14">
        <v>21600</v>
      </c>
      <c r="C15" s="14">
        <v>-3200</v>
      </c>
      <c r="D15" s="14">
        <v>770</v>
      </c>
      <c r="E15" s="14">
        <v>-200</v>
      </c>
      <c r="F15" s="14">
        <v>-400</v>
      </c>
      <c r="G15" s="14">
        <v>-34</v>
      </c>
      <c r="H15" s="14">
        <v>1600</v>
      </c>
      <c r="I15" s="15">
        <v>0</v>
      </c>
      <c r="J15" s="15">
        <v>-1800</v>
      </c>
      <c r="K15" s="14">
        <v>300</v>
      </c>
      <c r="L15" s="15">
        <v>4100</v>
      </c>
      <c r="S15" s="36"/>
      <c r="W15" s="47"/>
      <c r="X15" s="51"/>
      <c r="Y15" s="48"/>
      <c r="Z15" s="47"/>
      <c r="AA15" s="47"/>
      <c r="AB15" s="47"/>
      <c r="AC15" s="33"/>
      <c r="AD15" s="47"/>
      <c r="AE15" s="47"/>
      <c r="AF15" s="47"/>
    </row>
    <row r="16" spans="1:32" ht="12.75">
      <c r="A16" s="45" t="s">
        <v>40</v>
      </c>
      <c r="B16" s="7"/>
      <c r="C16" s="8" t="s">
        <v>2</v>
      </c>
      <c r="D16" s="8" t="s">
        <v>3</v>
      </c>
      <c r="E16" s="8" t="s">
        <v>4</v>
      </c>
      <c r="F16" s="8" t="s">
        <v>5</v>
      </c>
      <c r="G16" s="8" t="s">
        <v>6</v>
      </c>
      <c r="H16" s="8" t="s">
        <v>8</v>
      </c>
      <c r="I16" s="11" t="s">
        <v>11</v>
      </c>
      <c r="J16" s="11" t="s">
        <v>55</v>
      </c>
      <c r="K16" s="8" t="s">
        <v>7</v>
      </c>
      <c r="L16" s="11" t="s">
        <v>14</v>
      </c>
      <c r="M16" s="11" t="s">
        <v>36</v>
      </c>
      <c r="O16" s="27" t="s">
        <v>57</v>
      </c>
      <c r="P16" s="33"/>
      <c r="Q16" s="27" t="s">
        <v>57</v>
      </c>
      <c r="S16" s="36"/>
      <c r="W16" s="47"/>
      <c r="X16" s="51"/>
      <c r="Y16" s="48"/>
      <c r="Z16" s="47"/>
      <c r="AA16" s="47"/>
      <c r="AB16" s="47"/>
      <c r="AC16" s="33"/>
      <c r="AD16" s="47"/>
      <c r="AE16" s="47"/>
      <c r="AF16" s="47"/>
    </row>
    <row r="17" spans="1:32" ht="12.75">
      <c r="A17" s="22" t="s">
        <v>39</v>
      </c>
      <c r="B17" t="s">
        <v>17</v>
      </c>
      <c r="C17" s="1">
        <v>0.11</v>
      </c>
      <c r="D17" s="1">
        <v>0.8</v>
      </c>
      <c r="E17" s="1">
        <v>0.8</v>
      </c>
      <c r="F17" s="5">
        <v>16</v>
      </c>
      <c r="G17" s="1">
        <v>1.5</v>
      </c>
      <c r="H17" s="1"/>
      <c r="I17" s="5"/>
      <c r="J17" s="5"/>
      <c r="K17" s="1"/>
      <c r="L17" s="5"/>
      <c r="N17" s="14">
        <f>21600+C15*C17+D15+D17+E15*E17+F15*F17+G15*G17+H15*H17+I15*I17+J15*J17+K15*K17+L15*L17</f>
        <v>15407.8</v>
      </c>
      <c r="O17" s="28">
        <f>100*(N17/N18-1)</f>
        <v>7.134016604319338</v>
      </c>
      <c r="P17" s="14">
        <v>15407.8</v>
      </c>
      <c r="Q17" s="28">
        <f>100*(P17/P18-1)</f>
        <v>7.134016604319338</v>
      </c>
      <c r="S17" s="36"/>
      <c r="W17" s="47"/>
      <c r="X17" s="51"/>
      <c r="Y17" s="48"/>
      <c r="Z17" s="47"/>
      <c r="AA17" s="47"/>
      <c r="AB17" s="47"/>
      <c r="AC17" s="33"/>
      <c r="AD17" s="47"/>
      <c r="AE17" s="47"/>
      <c r="AF17" s="47"/>
    </row>
    <row r="18" spans="1:32" ht="12.75">
      <c r="A18" s="22"/>
      <c r="B18" s="7" t="s">
        <v>16</v>
      </c>
      <c r="C18" s="8">
        <v>0.17</v>
      </c>
      <c r="D18" s="8">
        <v>0.8</v>
      </c>
      <c r="E18" s="8">
        <v>0.8</v>
      </c>
      <c r="F18" s="11">
        <v>18</v>
      </c>
      <c r="G18" s="8">
        <v>2.5</v>
      </c>
      <c r="H18" s="8"/>
      <c r="I18" s="11"/>
      <c r="J18" s="11"/>
      <c r="K18" s="8"/>
      <c r="L18" s="11"/>
      <c r="M18" s="7"/>
      <c r="N18" s="14">
        <f>21600+C15*C18+D15+D18+E15*E18+F15*F18+G15*G18+H15*H18+I15*I18+J15*J18+K15*K18+L15*L18</f>
        <v>14381.8</v>
      </c>
      <c r="P18" s="14">
        <v>14381.8</v>
      </c>
      <c r="S18" s="36"/>
      <c r="W18" s="47"/>
      <c r="X18" s="51"/>
      <c r="Y18" s="48"/>
      <c r="Z18" s="47"/>
      <c r="AA18" s="47"/>
      <c r="AB18" s="47"/>
      <c r="AC18" s="33"/>
      <c r="AD18" s="47"/>
      <c r="AE18" s="47"/>
      <c r="AF18" s="47"/>
    </row>
    <row r="19" spans="1:32" ht="12.75">
      <c r="A19" s="22"/>
      <c r="B19" t="s">
        <v>18</v>
      </c>
      <c r="C19" s="6">
        <f>AVERAGE(C17:C18)</f>
        <v>0.14</v>
      </c>
      <c r="D19" s="6">
        <f>AVERAGE(D17:D18)</f>
        <v>0.8</v>
      </c>
      <c r="E19" s="6">
        <f>AVERAGE(E17:E18)</f>
        <v>0.8</v>
      </c>
      <c r="F19" s="6">
        <f>AVERAGE(F17:F18)</f>
        <v>17</v>
      </c>
      <c r="G19" s="6">
        <f>AVERAGE(G17:G18)</f>
        <v>2</v>
      </c>
      <c r="H19" s="6"/>
      <c r="I19" s="5"/>
      <c r="J19" s="5"/>
      <c r="K19" s="6"/>
      <c r="M19" s="5"/>
      <c r="N19" s="26">
        <f>21600+C15*C19+D15+D19+E15*E19+F15*F19+G15*G19+H15*H19+I15*I19+J15*J19+K15*K19+L15*L19</f>
        <v>14894.8</v>
      </c>
      <c r="S19" s="36"/>
      <c r="W19" s="47"/>
      <c r="X19" s="51"/>
      <c r="Y19" s="48"/>
      <c r="Z19" s="47"/>
      <c r="AA19" s="47"/>
      <c r="AB19" s="47"/>
      <c r="AC19" s="52"/>
      <c r="AD19" s="47"/>
      <c r="AE19" s="47"/>
      <c r="AF19" s="47"/>
    </row>
    <row r="20" spans="19:32" ht="12.75">
      <c r="S20" s="36"/>
      <c r="W20" s="47"/>
      <c r="X20" s="51"/>
      <c r="Y20" s="48"/>
      <c r="Z20" s="47"/>
      <c r="AA20" s="47"/>
      <c r="AB20" s="47"/>
      <c r="AC20" s="33"/>
      <c r="AD20" s="47"/>
      <c r="AE20" s="47"/>
      <c r="AF20" s="47"/>
    </row>
    <row r="21" spans="1:32" ht="12.75">
      <c r="A21" s="14"/>
      <c r="B21" s="14">
        <v>21600</v>
      </c>
      <c r="C21" s="14">
        <v>-3200</v>
      </c>
      <c r="D21" s="14">
        <v>770</v>
      </c>
      <c r="E21" s="14">
        <v>-200</v>
      </c>
      <c r="F21" s="14">
        <v>-400</v>
      </c>
      <c r="G21" s="14">
        <v>-34</v>
      </c>
      <c r="H21" s="14">
        <v>1600</v>
      </c>
      <c r="I21" s="15">
        <v>0</v>
      </c>
      <c r="J21" s="15">
        <v>-1800</v>
      </c>
      <c r="K21" s="14">
        <v>300</v>
      </c>
      <c r="L21" s="15">
        <v>4100</v>
      </c>
      <c r="S21" s="36"/>
      <c r="W21" s="47"/>
      <c r="X21" s="51"/>
      <c r="Y21" s="48"/>
      <c r="Z21" s="47"/>
      <c r="AA21" s="47"/>
      <c r="AB21" s="47"/>
      <c r="AC21" s="33"/>
      <c r="AD21" s="47"/>
      <c r="AE21" s="47"/>
      <c r="AF21" s="47"/>
    </row>
    <row r="22" spans="1:32" ht="12.75">
      <c r="A22" s="45" t="s">
        <v>41</v>
      </c>
      <c r="B22" s="7"/>
      <c r="C22" s="8" t="s">
        <v>2</v>
      </c>
      <c r="D22" s="8" t="s">
        <v>3</v>
      </c>
      <c r="E22" s="8" t="s">
        <v>4</v>
      </c>
      <c r="F22" s="8" t="s">
        <v>5</v>
      </c>
      <c r="G22" s="8" t="s">
        <v>6</v>
      </c>
      <c r="H22" s="8" t="s">
        <v>8</v>
      </c>
      <c r="I22" s="11" t="s">
        <v>11</v>
      </c>
      <c r="J22" s="11" t="s">
        <v>13</v>
      </c>
      <c r="K22" s="8" t="s">
        <v>7</v>
      </c>
      <c r="L22" s="11" t="s">
        <v>14</v>
      </c>
      <c r="M22" s="11" t="s">
        <v>36</v>
      </c>
      <c r="O22" s="27" t="s">
        <v>57</v>
      </c>
      <c r="P22" s="33"/>
      <c r="Q22" s="33"/>
      <c r="S22" s="36"/>
      <c r="W22" s="47"/>
      <c r="X22" s="51"/>
      <c r="Y22" s="48"/>
      <c r="Z22" s="47"/>
      <c r="AA22" s="47"/>
      <c r="AB22" s="47"/>
      <c r="AC22" s="33"/>
      <c r="AD22" s="47"/>
      <c r="AE22" s="47"/>
      <c r="AF22" s="47"/>
    </row>
    <row r="23" spans="1:32" ht="12.75">
      <c r="A23" s="22" t="s">
        <v>29</v>
      </c>
      <c r="B23" t="s">
        <v>17</v>
      </c>
      <c r="C23" s="1">
        <v>0.15</v>
      </c>
      <c r="D23" s="1">
        <v>1</v>
      </c>
      <c r="E23" s="1">
        <v>0.8</v>
      </c>
      <c r="F23" s="5">
        <v>17</v>
      </c>
      <c r="G23" s="1"/>
      <c r="H23" s="1"/>
      <c r="I23" s="5">
        <v>0.7</v>
      </c>
      <c r="J23" s="5"/>
      <c r="K23" s="1"/>
      <c r="L23" s="5"/>
      <c r="N23" s="14">
        <f>21600+C21*C23+D21+D23+E21*E23+F21*F23+G21*G23+H21*H23+I21*I23+J21*J23+K21*K23+L21*L23</f>
        <v>14931</v>
      </c>
      <c r="O23" s="28">
        <f>100*(N23/N24-1)</f>
        <v>8.735389433055385</v>
      </c>
      <c r="S23" s="36"/>
      <c r="W23" s="47"/>
      <c r="X23" s="51"/>
      <c r="Y23" s="48"/>
      <c r="Z23" s="47"/>
      <c r="AA23" s="47"/>
      <c r="AB23" s="47"/>
      <c r="AC23" s="33"/>
      <c r="AD23" s="47"/>
      <c r="AE23" s="47"/>
      <c r="AF23" s="47"/>
    </row>
    <row r="24" spans="1:32" ht="12.75">
      <c r="A24" s="22"/>
      <c r="B24" s="7" t="s">
        <v>16</v>
      </c>
      <c r="C24" s="8">
        <v>0.15</v>
      </c>
      <c r="D24" s="8">
        <v>1.5</v>
      </c>
      <c r="E24" s="8">
        <v>0.8</v>
      </c>
      <c r="F24" s="11">
        <v>20</v>
      </c>
      <c r="G24" s="8"/>
      <c r="H24" s="8"/>
      <c r="I24" s="11">
        <v>1.2</v>
      </c>
      <c r="J24" s="11"/>
      <c r="K24" s="8"/>
      <c r="L24" s="11"/>
      <c r="M24" s="7"/>
      <c r="N24" s="14">
        <f>21600+C21*C24+D21+D24+E21*E24+F21*F24+G21*G24+H21*H24+I21*I24+J21*J24+K21*K24+L21*L24</f>
        <v>13731.5</v>
      </c>
      <c r="S24" s="36"/>
      <c r="W24" s="47"/>
      <c r="X24" s="51"/>
      <c r="Y24" s="48"/>
      <c r="Z24" s="47"/>
      <c r="AA24" s="47"/>
      <c r="AB24" s="47"/>
      <c r="AC24" s="33"/>
      <c r="AD24" s="47"/>
      <c r="AE24" s="47"/>
      <c r="AF24" s="47"/>
    </row>
    <row r="25" spans="2:32" ht="12.75">
      <c r="B25" t="s">
        <v>18</v>
      </c>
      <c r="C25" s="6">
        <f>AVERAGE(C23:C24)</f>
        <v>0.15</v>
      </c>
      <c r="D25" s="6">
        <f>AVERAGE(D23:D24)</f>
        <v>1.25</v>
      </c>
      <c r="E25" s="6">
        <f>AVERAGE(E23:E24)</f>
        <v>0.8</v>
      </c>
      <c r="F25" s="6">
        <f>AVERAGE(F23:F24)</f>
        <v>18.5</v>
      </c>
      <c r="G25" s="6"/>
      <c r="H25" s="6"/>
      <c r="I25" s="6">
        <f>AVERAGE(I23:I24)</f>
        <v>0.95</v>
      </c>
      <c r="J25" s="5"/>
      <c r="K25" s="6"/>
      <c r="M25" s="5"/>
      <c r="N25" s="26">
        <f>21600+C21*C25+D21+D25+E21*E25+F21*F25+G21*G25+H21*H25+I21*I25+J21*J25+K21*K25+L21*L25</f>
        <v>14331.25</v>
      </c>
      <c r="S25" s="36"/>
      <c r="W25" s="47"/>
      <c r="X25" s="51"/>
      <c r="Y25" s="48"/>
      <c r="Z25" s="47"/>
      <c r="AA25" s="47"/>
      <c r="AB25" s="47"/>
      <c r="AC25" s="33"/>
      <c r="AD25" s="47"/>
      <c r="AE25" s="47"/>
      <c r="AF25" s="47"/>
    </row>
    <row r="26" spans="8:32" ht="12.75">
      <c r="H26">
        <v>800</v>
      </c>
      <c r="I26" t="s">
        <v>56</v>
      </c>
      <c r="S26" s="36"/>
      <c r="W26" s="47"/>
      <c r="X26" s="51"/>
      <c r="Y26" s="48"/>
      <c r="Z26" s="47"/>
      <c r="AA26" s="47"/>
      <c r="AB26" s="47"/>
      <c r="AC26" s="33"/>
      <c r="AD26" s="47"/>
      <c r="AE26" s="47"/>
      <c r="AF26" s="47"/>
    </row>
    <row r="27" spans="1:32" ht="12.75">
      <c r="A27" s="14"/>
      <c r="B27" s="14">
        <v>21600</v>
      </c>
      <c r="C27" s="14">
        <v>-3200</v>
      </c>
      <c r="D27" s="14">
        <v>770</v>
      </c>
      <c r="E27" s="14">
        <v>-200</v>
      </c>
      <c r="F27" s="14">
        <v>-400</v>
      </c>
      <c r="G27" s="14">
        <v>-34</v>
      </c>
      <c r="H27" s="23">
        <v>1600</v>
      </c>
      <c r="I27" s="15">
        <v>0</v>
      </c>
      <c r="J27" s="15">
        <v>-1800</v>
      </c>
      <c r="K27" s="14">
        <v>300</v>
      </c>
      <c r="L27" s="15">
        <v>4100</v>
      </c>
      <c r="S27" s="36"/>
      <c r="W27" s="47"/>
      <c r="X27" s="51"/>
      <c r="Y27" s="48"/>
      <c r="Z27" s="47"/>
      <c r="AA27" s="47"/>
      <c r="AB27" s="47"/>
      <c r="AC27" s="33"/>
      <c r="AD27" s="47"/>
      <c r="AE27" s="47"/>
      <c r="AF27" s="47"/>
    </row>
    <row r="28" spans="1:32" ht="12.75">
      <c r="A28" s="45" t="s">
        <v>42</v>
      </c>
      <c r="B28" s="7"/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8</v>
      </c>
      <c r="I28" s="11" t="s">
        <v>11</v>
      </c>
      <c r="J28" s="11" t="s">
        <v>55</v>
      </c>
      <c r="K28" s="8" t="s">
        <v>7</v>
      </c>
      <c r="L28" s="11" t="s">
        <v>14</v>
      </c>
      <c r="M28" s="11" t="s">
        <v>36</v>
      </c>
      <c r="O28" s="27" t="s">
        <v>57</v>
      </c>
      <c r="P28" s="33"/>
      <c r="Q28" s="27" t="s">
        <v>57</v>
      </c>
      <c r="S28" s="36"/>
      <c r="W28" s="47"/>
      <c r="X28" s="51"/>
      <c r="Y28" s="48"/>
      <c r="Z28" s="47"/>
      <c r="AA28" s="47"/>
      <c r="AB28" s="47"/>
      <c r="AC28" s="33"/>
      <c r="AD28" s="47"/>
      <c r="AE28" s="53"/>
      <c r="AF28" s="47"/>
    </row>
    <row r="29" spans="1:32" ht="12.75">
      <c r="A29" s="22" t="s">
        <v>29</v>
      </c>
      <c r="B29" t="s">
        <v>17</v>
      </c>
      <c r="C29" s="1">
        <v>0.08</v>
      </c>
      <c r="D29" s="1">
        <v>0.8</v>
      </c>
      <c r="E29" s="1">
        <v>0.7</v>
      </c>
      <c r="F29" s="5">
        <v>17</v>
      </c>
      <c r="G29" s="1"/>
      <c r="H29" s="30">
        <v>0.6</v>
      </c>
      <c r="I29" s="5"/>
      <c r="J29" s="5"/>
      <c r="K29" s="1"/>
      <c r="L29" s="5"/>
      <c r="N29" s="14">
        <f>21600+C27*C29+D27+D29+E27*E29+F27*F29+G27*G29+800+I27*I29+J27*J29+K27*K29+L27*L29</f>
        <v>15974.8</v>
      </c>
      <c r="O29" s="28">
        <f>100*(N29/N30-1)</f>
        <v>5.2718981469278114</v>
      </c>
      <c r="P29" s="14">
        <v>13670.8</v>
      </c>
      <c r="Q29" s="28">
        <f>100*(P30/P29-1)</f>
        <v>11.00155075050473</v>
      </c>
      <c r="S29" s="36"/>
      <c r="W29" s="47"/>
      <c r="X29" s="47"/>
      <c r="Y29" s="47"/>
      <c r="Z29" s="47"/>
      <c r="AA29" s="47"/>
      <c r="AB29" s="47"/>
      <c r="AC29" s="47"/>
      <c r="AD29" s="47"/>
      <c r="AE29" s="48"/>
      <c r="AF29" s="47"/>
    </row>
    <row r="30" spans="1:32" ht="12.75">
      <c r="A30" s="22"/>
      <c r="B30" s="7" t="s">
        <v>16</v>
      </c>
      <c r="C30" s="8">
        <v>0.08</v>
      </c>
      <c r="D30" s="8">
        <v>0.8</v>
      </c>
      <c r="E30" s="8">
        <v>0.7</v>
      </c>
      <c r="F30" s="11">
        <v>19</v>
      </c>
      <c r="G30" s="8"/>
      <c r="H30" s="24">
        <v>1</v>
      </c>
      <c r="I30" s="11"/>
      <c r="J30" s="11"/>
      <c r="K30" s="8"/>
      <c r="L30" s="11"/>
      <c r="M30" s="7"/>
      <c r="N30" s="14">
        <f>21600+C27*C30+D27+D30+E27*E30+F27*F30+G27*G30+800+I27*I30+J27*J30+K27*K30+L27*L30</f>
        <v>15174.8</v>
      </c>
      <c r="P30" s="14">
        <v>15174.8</v>
      </c>
      <c r="S30" s="36"/>
      <c r="W30" s="47"/>
      <c r="X30" s="47"/>
      <c r="Y30" s="47"/>
      <c r="Z30" s="47"/>
      <c r="AA30" s="47"/>
      <c r="AB30" s="47"/>
      <c r="AC30" s="47"/>
      <c r="AD30" s="47"/>
      <c r="AE30" s="48"/>
      <c r="AF30" s="47"/>
    </row>
    <row r="31" spans="1:32" ht="12.75">
      <c r="A31" s="22"/>
      <c r="B31" t="s">
        <v>18</v>
      </c>
      <c r="C31" s="6">
        <f>AVERAGE(C29:C30)</f>
        <v>0.08</v>
      </c>
      <c r="D31" s="6">
        <f>AVERAGE(D29:D30)</f>
        <v>0.8</v>
      </c>
      <c r="E31" s="6">
        <f>AVERAGE(E29:E30)</f>
        <v>0.7</v>
      </c>
      <c r="F31" s="6">
        <f>AVERAGE(F29:F30)</f>
        <v>18</v>
      </c>
      <c r="G31" s="6"/>
      <c r="H31" s="6">
        <f>AVERAGE(H29:H30)</f>
        <v>0.8</v>
      </c>
      <c r="I31" s="5"/>
      <c r="J31" s="5"/>
      <c r="K31" s="6"/>
      <c r="M31" s="5"/>
      <c r="N31" s="26">
        <f>21600+C27*C31+D27+D31+E27*E31+F27*F31+G27*G31+800+I27*I31+J27*J31+K27*K31+L27*L31</f>
        <v>15574.8</v>
      </c>
      <c r="S31" s="36"/>
      <c r="W31" s="47"/>
      <c r="X31" s="47"/>
      <c r="Y31" s="47"/>
      <c r="Z31" s="47"/>
      <c r="AA31" s="47"/>
      <c r="AB31" s="47"/>
      <c r="AC31" s="47"/>
      <c r="AD31" s="47"/>
      <c r="AE31" s="48"/>
      <c r="AF31" s="47"/>
    </row>
    <row r="32" spans="19:32" ht="12.75">
      <c r="S32" s="36"/>
      <c r="W32" s="47"/>
      <c r="X32" s="47"/>
      <c r="Y32" s="47"/>
      <c r="Z32" s="47"/>
      <c r="AA32" s="47"/>
      <c r="AB32" s="47"/>
      <c r="AC32" s="47"/>
      <c r="AD32" s="47"/>
      <c r="AE32" s="48"/>
      <c r="AF32" s="47"/>
    </row>
    <row r="33" spans="1:32" ht="12.75">
      <c r="A33" s="14"/>
      <c r="B33" s="14">
        <v>21600</v>
      </c>
      <c r="C33" s="14">
        <v>-3200</v>
      </c>
      <c r="D33" s="14">
        <v>770</v>
      </c>
      <c r="E33" s="14">
        <v>-200</v>
      </c>
      <c r="F33" s="14">
        <v>-400</v>
      </c>
      <c r="G33" s="14">
        <v>-34</v>
      </c>
      <c r="H33" s="14">
        <v>1600</v>
      </c>
      <c r="I33" s="15">
        <v>0</v>
      </c>
      <c r="J33" s="15">
        <v>-1800</v>
      </c>
      <c r="K33" s="14">
        <v>300</v>
      </c>
      <c r="L33" s="15">
        <v>4100</v>
      </c>
      <c r="S33" s="36"/>
      <c r="W33" s="47"/>
      <c r="X33" s="47"/>
      <c r="Y33" s="47"/>
      <c r="Z33" s="47"/>
      <c r="AA33" s="47"/>
      <c r="AB33" s="47"/>
      <c r="AC33" s="47"/>
      <c r="AD33" s="47"/>
      <c r="AE33" s="48"/>
      <c r="AF33" s="47"/>
    </row>
    <row r="34" spans="1:32" ht="12.75">
      <c r="A34" s="45" t="s">
        <v>44</v>
      </c>
      <c r="B34" s="7"/>
      <c r="C34" s="8" t="s">
        <v>2</v>
      </c>
      <c r="D34" s="8" t="s">
        <v>3</v>
      </c>
      <c r="E34" s="8" t="s">
        <v>4</v>
      </c>
      <c r="F34" s="8" t="s">
        <v>5</v>
      </c>
      <c r="G34" s="8" t="s">
        <v>6</v>
      </c>
      <c r="H34" s="8" t="s">
        <v>8</v>
      </c>
      <c r="I34" s="11" t="s">
        <v>11</v>
      </c>
      <c r="J34" s="11" t="s">
        <v>55</v>
      </c>
      <c r="K34" s="8" t="s">
        <v>7</v>
      </c>
      <c r="L34" s="11" t="s">
        <v>14</v>
      </c>
      <c r="M34" s="11" t="s">
        <v>36</v>
      </c>
      <c r="O34" s="27" t="s">
        <v>57</v>
      </c>
      <c r="P34" s="33"/>
      <c r="Q34" s="33"/>
      <c r="S34" s="36"/>
      <c r="W34" s="47"/>
      <c r="X34" s="47"/>
      <c r="Y34" s="47"/>
      <c r="Z34" s="47"/>
      <c r="AA34" s="47"/>
      <c r="AB34" s="47"/>
      <c r="AC34" s="47"/>
      <c r="AD34" s="47"/>
      <c r="AE34" s="48"/>
      <c r="AF34" s="47"/>
    </row>
    <row r="35" spans="1:32" ht="12.75">
      <c r="A35" s="22" t="s">
        <v>43</v>
      </c>
      <c r="B35" t="s">
        <v>17</v>
      </c>
      <c r="C35" s="1">
        <v>0.9</v>
      </c>
      <c r="D35" s="1">
        <v>0.8</v>
      </c>
      <c r="E35" s="1">
        <v>0.8</v>
      </c>
      <c r="F35" s="5">
        <v>16.5</v>
      </c>
      <c r="G35" s="1">
        <v>6.5</v>
      </c>
      <c r="H35" s="1"/>
      <c r="I35" s="5">
        <v>0.7</v>
      </c>
      <c r="J35" s="5"/>
      <c r="K35" s="1"/>
      <c r="L35" s="5"/>
      <c r="N35" s="14">
        <f>21600+C33*C35+D33+D35+E33*E35+F33*F35+G33*G35+H33*H35+I33*I35+J33*J35+K33*K35+L33*L35</f>
        <v>12509.8</v>
      </c>
      <c r="O35" s="28">
        <f>100*(N35/N36-1)</f>
        <v>-13.533501983715556</v>
      </c>
      <c r="S35" s="36"/>
      <c r="W35" s="47"/>
      <c r="X35" s="47"/>
      <c r="Y35" s="47"/>
      <c r="Z35" s="47"/>
      <c r="AA35" s="47"/>
      <c r="AB35" s="47"/>
      <c r="AC35" s="47"/>
      <c r="AD35" s="47"/>
      <c r="AE35" s="48"/>
      <c r="AF35" s="47"/>
    </row>
    <row r="36" spans="1:32" ht="12.75">
      <c r="A36" s="22"/>
      <c r="B36" s="7" t="s">
        <v>16</v>
      </c>
      <c r="C36" s="8">
        <v>0.09</v>
      </c>
      <c r="D36" s="8">
        <v>0.8</v>
      </c>
      <c r="E36" s="8">
        <v>0.8</v>
      </c>
      <c r="F36" s="11">
        <v>18</v>
      </c>
      <c r="G36" s="8">
        <v>7.5</v>
      </c>
      <c r="H36" s="8"/>
      <c r="I36" s="11">
        <v>1.1</v>
      </c>
      <c r="J36" s="11"/>
      <c r="K36" s="8"/>
      <c r="L36" s="11"/>
      <c r="M36" s="7"/>
      <c r="N36" s="14">
        <f>21600+C33*C36+D33+D36+E33*E36+F33*F36+G33*G36+H33*H36+I33*I36+J33*J36+K33*K36+L33*L36</f>
        <v>14467.8</v>
      </c>
      <c r="S36" s="36"/>
      <c r="W36" s="47"/>
      <c r="X36" s="47"/>
      <c r="Y36" s="47"/>
      <c r="Z36" s="47"/>
      <c r="AA36" s="47"/>
      <c r="AB36" s="47"/>
      <c r="AC36" s="47"/>
      <c r="AD36" s="47"/>
      <c r="AE36" s="48"/>
      <c r="AF36" s="47"/>
    </row>
    <row r="37" spans="1:32" ht="12.75">
      <c r="A37" s="22"/>
      <c r="B37" t="s">
        <v>18</v>
      </c>
      <c r="C37" s="6">
        <f>AVERAGE(C35:C36)</f>
        <v>0.495</v>
      </c>
      <c r="D37" s="6">
        <f>AVERAGE(D35:D36)</f>
        <v>0.8</v>
      </c>
      <c r="E37" s="6">
        <f>AVERAGE(E35:E36)</f>
        <v>0.8</v>
      </c>
      <c r="F37" s="6">
        <f>AVERAGE(F35:F36)</f>
        <v>17.25</v>
      </c>
      <c r="G37" s="6">
        <f>AVERAGE(G35:G36)</f>
        <v>7</v>
      </c>
      <c r="H37" s="6"/>
      <c r="I37" s="6">
        <f>AVERAGE(I35:I36)</f>
        <v>0.9</v>
      </c>
      <c r="J37" s="5"/>
      <c r="K37" s="6"/>
      <c r="M37" s="5"/>
      <c r="N37" s="26">
        <f>21600+C33*C37+D33+D37+E33*E37+F33*F37+G33*G37+H33*H37+I33*I37+J33*J37+K33*K37+L33*L37</f>
        <v>13488.8</v>
      </c>
      <c r="S37" s="36"/>
      <c r="W37" s="47"/>
      <c r="X37" s="47"/>
      <c r="Y37" s="47"/>
      <c r="Z37" s="47"/>
      <c r="AA37" s="47"/>
      <c r="AB37" s="47"/>
      <c r="AC37" s="47"/>
      <c r="AD37" s="47"/>
      <c r="AE37" s="48"/>
      <c r="AF37" s="47"/>
    </row>
    <row r="38" spans="1:32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36"/>
      <c r="Q38" s="36"/>
      <c r="R38" s="13"/>
      <c r="S38" s="36"/>
      <c r="W38" s="47"/>
      <c r="X38" s="47"/>
      <c r="Y38" s="47"/>
      <c r="Z38" s="47"/>
      <c r="AA38" s="47"/>
      <c r="AB38" s="47"/>
      <c r="AC38" s="47"/>
      <c r="AD38" s="47"/>
      <c r="AE38" s="48"/>
      <c r="AF38" s="47"/>
    </row>
    <row r="39" spans="1:33" ht="12.75">
      <c r="A39" s="14"/>
      <c r="B39" s="14">
        <v>21600</v>
      </c>
      <c r="C39" s="14">
        <v>-3200</v>
      </c>
      <c r="D39" s="14">
        <v>770</v>
      </c>
      <c r="E39" s="14">
        <v>-200</v>
      </c>
      <c r="F39" s="14">
        <v>-400</v>
      </c>
      <c r="G39" s="14">
        <v>-34</v>
      </c>
      <c r="H39" s="14">
        <v>1600</v>
      </c>
      <c r="I39" s="15">
        <v>0</v>
      </c>
      <c r="J39" s="15">
        <v>-1800</v>
      </c>
      <c r="K39" s="14">
        <v>300</v>
      </c>
      <c r="L39" s="15">
        <v>4100</v>
      </c>
      <c r="S39" s="36"/>
      <c r="AF39" s="13"/>
      <c r="AG39" s="36"/>
    </row>
    <row r="40" spans="1:33" ht="12.75">
      <c r="A40" s="45" t="s">
        <v>45</v>
      </c>
      <c r="B40" s="7"/>
      <c r="C40" s="8" t="s">
        <v>2</v>
      </c>
      <c r="D40" s="8" t="s">
        <v>3</v>
      </c>
      <c r="E40" s="8" t="s">
        <v>4</v>
      </c>
      <c r="F40" s="8" t="s">
        <v>5</v>
      </c>
      <c r="G40" s="8" t="s">
        <v>6</v>
      </c>
      <c r="H40" s="8" t="s">
        <v>8</v>
      </c>
      <c r="I40" s="11" t="s">
        <v>11</v>
      </c>
      <c r="J40" s="11" t="s">
        <v>55</v>
      </c>
      <c r="K40" s="8" t="s">
        <v>7</v>
      </c>
      <c r="L40" s="11" t="s">
        <v>14</v>
      </c>
      <c r="M40" s="11" t="s">
        <v>36</v>
      </c>
      <c r="O40" s="27" t="s">
        <v>57</v>
      </c>
      <c r="P40" s="33"/>
      <c r="Q40" s="33"/>
      <c r="S40" s="37"/>
      <c r="AF40" s="13"/>
      <c r="AG40" s="36"/>
    </row>
    <row r="41" spans="1:33" ht="12.75">
      <c r="A41" s="22" t="s">
        <v>43</v>
      </c>
      <c r="B41" t="s">
        <v>17</v>
      </c>
      <c r="C41" s="1">
        <v>0.8</v>
      </c>
      <c r="D41" s="1">
        <v>0.8</v>
      </c>
      <c r="E41" s="1">
        <v>0.8</v>
      </c>
      <c r="F41" s="5">
        <v>16.5</v>
      </c>
      <c r="G41" s="1">
        <v>5.5</v>
      </c>
      <c r="H41" s="1">
        <v>0.15</v>
      </c>
      <c r="I41" s="5"/>
      <c r="J41" s="5"/>
      <c r="K41" s="1"/>
      <c r="L41" s="5"/>
      <c r="N41" s="14">
        <f>21600+C39*C41+D39+D41+E39*E41+F39*F41+G39*G41+H39*H41+I39*I41+J39*J41+K39*K41+L39*L41</f>
        <v>13103.8</v>
      </c>
      <c r="O41" s="28">
        <f>100*(N41/N42-1)</f>
        <v>-13.18422133591276</v>
      </c>
      <c r="AF41" s="13"/>
      <c r="AG41" s="36"/>
    </row>
    <row r="42" spans="1:33" ht="12.75">
      <c r="A42" s="22"/>
      <c r="B42" s="7" t="s">
        <v>16</v>
      </c>
      <c r="C42" s="8">
        <v>0.08</v>
      </c>
      <c r="D42" s="8">
        <v>0.8</v>
      </c>
      <c r="E42" s="8">
        <v>0.8</v>
      </c>
      <c r="F42" s="11">
        <v>18</v>
      </c>
      <c r="G42" s="8">
        <v>6.5</v>
      </c>
      <c r="H42" s="8">
        <v>0.35</v>
      </c>
      <c r="I42" s="11"/>
      <c r="J42" s="11"/>
      <c r="K42" s="8"/>
      <c r="L42" s="11"/>
      <c r="M42" s="7"/>
      <c r="N42" s="14">
        <f>21600+C39*C42+D39+D42+E39*E42+F39*F42+G39*G42+H39*H42+I39*I42+J39*J42+K39*K42+L39*L42</f>
        <v>15093.8</v>
      </c>
      <c r="AF42" s="13"/>
      <c r="AG42" s="36"/>
    </row>
    <row r="43" spans="1:33" ht="12.75">
      <c r="A43" s="22"/>
      <c r="B43" t="s">
        <v>18</v>
      </c>
      <c r="C43" s="6">
        <f aca="true" t="shared" si="0" ref="C43:H43">AVERAGE(C41:C42)</f>
        <v>0.44</v>
      </c>
      <c r="D43" s="6">
        <f t="shared" si="0"/>
        <v>0.8</v>
      </c>
      <c r="E43" s="6">
        <f t="shared" si="0"/>
        <v>0.8</v>
      </c>
      <c r="F43" s="6">
        <f t="shared" si="0"/>
        <v>17.25</v>
      </c>
      <c r="G43" s="6">
        <f t="shared" si="0"/>
        <v>6</v>
      </c>
      <c r="H43" s="6">
        <f t="shared" si="0"/>
        <v>0.25</v>
      </c>
      <c r="I43" s="6"/>
      <c r="J43" s="5"/>
      <c r="K43" s="6"/>
      <c r="M43" s="5"/>
      <c r="N43" s="26">
        <f>21600+C39*C43+D39+D43+E39*E43+F39*F43+G39*G43+H39*H43+I39*I43+J39*J43+K39*K43+L39*L43</f>
        <v>14098.8</v>
      </c>
      <c r="T43" s="13"/>
      <c r="U43" s="13"/>
      <c r="V43" s="42"/>
      <c r="W43" s="42"/>
      <c r="X43" s="42"/>
      <c r="Y43" s="27"/>
      <c r="Z43" s="42"/>
      <c r="AA43" s="42"/>
      <c r="AB43" s="27"/>
      <c r="AC43" s="42"/>
      <c r="AD43" s="27"/>
      <c r="AE43" s="27"/>
      <c r="AF43" s="13"/>
      <c r="AG43" s="36"/>
    </row>
    <row r="44" spans="20:32" ht="12.75">
      <c r="T44" s="13"/>
      <c r="U44" s="13"/>
      <c r="V44" s="42"/>
      <c r="W44" s="42"/>
      <c r="X44" s="42"/>
      <c r="Y44" s="27"/>
      <c r="Z44" s="42"/>
      <c r="AA44" s="42"/>
      <c r="AB44" s="27"/>
      <c r="AC44" s="42"/>
      <c r="AD44" s="27"/>
      <c r="AE44" s="27"/>
      <c r="AF44" s="13"/>
    </row>
    <row r="45" spans="1:32" ht="12.75">
      <c r="A45" s="14"/>
      <c r="B45" s="14">
        <v>21600</v>
      </c>
      <c r="C45" s="14">
        <v>-3200</v>
      </c>
      <c r="D45" s="14">
        <v>770</v>
      </c>
      <c r="E45" s="14">
        <v>-200</v>
      </c>
      <c r="F45" s="14">
        <v>-400</v>
      </c>
      <c r="G45" s="14">
        <v>-34</v>
      </c>
      <c r="H45" s="14">
        <v>1600</v>
      </c>
      <c r="I45" s="15">
        <v>0</v>
      </c>
      <c r="J45" s="15">
        <v>-1800</v>
      </c>
      <c r="K45" s="14">
        <v>300</v>
      </c>
      <c r="L45" s="15">
        <v>4100</v>
      </c>
      <c r="T45" s="13"/>
      <c r="U45" s="13"/>
      <c r="V45" s="42"/>
      <c r="W45" s="42"/>
      <c r="X45" s="42"/>
      <c r="Y45" s="27"/>
      <c r="Z45" s="42"/>
      <c r="AA45" s="42"/>
      <c r="AB45" s="27"/>
      <c r="AC45" s="42"/>
      <c r="AD45" s="27"/>
      <c r="AE45" s="27"/>
      <c r="AF45" s="13"/>
    </row>
    <row r="46" spans="1:32" ht="12.75">
      <c r="A46" s="54" t="s">
        <v>46</v>
      </c>
      <c r="B46" s="7"/>
      <c r="C46" s="8" t="s">
        <v>2</v>
      </c>
      <c r="D46" s="8" t="s">
        <v>3</v>
      </c>
      <c r="E46" s="8" t="s">
        <v>4</v>
      </c>
      <c r="F46" s="8" t="s">
        <v>5</v>
      </c>
      <c r="G46" s="8" t="s">
        <v>6</v>
      </c>
      <c r="H46" s="8" t="s">
        <v>8</v>
      </c>
      <c r="I46" s="11" t="s">
        <v>11</v>
      </c>
      <c r="J46" s="11" t="s">
        <v>55</v>
      </c>
      <c r="K46" s="8" t="s">
        <v>7</v>
      </c>
      <c r="L46" s="11" t="s">
        <v>14</v>
      </c>
      <c r="M46" s="11" t="s">
        <v>36</v>
      </c>
      <c r="O46" s="27" t="s">
        <v>57</v>
      </c>
      <c r="P46" s="33"/>
      <c r="Q46" s="33"/>
      <c r="T46" s="13"/>
      <c r="U46" s="13"/>
      <c r="V46" s="44"/>
      <c r="W46" s="44"/>
      <c r="X46" s="44"/>
      <c r="Y46" s="44"/>
      <c r="Z46" s="44"/>
      <c r="AA46" s="44"/>
      <c r="AB46" s="27"/>
      <c r="AC46" s="44"/>
      <c r="AD46" s="27"/>
      <c r="AE46" s="27"/>
      <c r="AF46" s="13"/>
    </row>
    <row r="47" spans="1:32" ht="12.75">
      <c r="A47" s="22" t="s">
        <v>43</v>
      </c>
      <c r="B47" t="s">
        <v>17</v>
      </c>
      <c r="C47" s="1">
        <v>0.8</v>
      </c>
      <c r="D47" s="1">
        <v>0.8</v>
      </c>
      <c r="E47" s="1">
        <v>7</v>
      </c>
      <c r="F47" s="5">
        <v>17</v>
      </c>
      <c r="G47" s="1">
        <v>1.8</v>
      </c>
      <c r="H47" s="1">
        <v>0.2</v>
      </c>
      <c r="I47" s="5"/>
      <c r="J47" s="5"/>
      <c r="K47" s="1"/>
      <c r="L47" s="5"/>
      <c r="N47" s="34">
        <f>21600+C45*C47+D45+D47+E45*E47+F45*F47+G45*G47+H45*H47+I45*I47+J45*J47+K45*K47+L45*L47</f>
        <v>11869.599999999999</v>
      </c>
      <c r="O47" s="28">
        <f>100*(N47/N48-1)</f>
        <v>-11.55026975468717</v>
      </c>
      <c r="P47" s="34">
        <v>11870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F47" s="13"/>
    </row>
    <row r="48" spans="1:14" ht="12.75">
      <c r="A48" s="22"/>
      <c r="B48" s="7" t="s">
        <v>16</v>
      </c>
      <c r="C48" s="8">
        <v>0.08</v>
      </c>
      <c r="D48" s="8">
        <v>0.8</v>
      </c>
      <c r="E48" s="8">
        <v>9</v>
      </c>
      <c r="F48" s="11">
        <v>19</v>
      </c>
      <c r="G48" s="8">
        <v>2.8</v>
      </c>
      <c r="H48" s="8">
        <v>0.5</v>
      </c>
      <c r="I48" s="11"/>
      <c r="J48" s="11"/>
      <c r="K48" s="8"/>
      <c r="L48" s="11"/>
      <c r="M48" s="7"/>
      <c r="N48" s="14">
        <f>21600+C45*C48+D45+D48+E45*E48+F45*F48+G45*G48+H45*H48+I45*I48+J45*J48+K45*K48+L45*L48</f>
        <v>13419.599999999999</v>
      </c>
    </row>
    <row r="49" spans="1:14" ht="12.75">
      <c r="A49" s="22"/>
      <c r="B49" t="s">
        <v>18</v>
      </c>
      <c r="C49" s="6">
        <f aca="true" t="shared" si="1" ref="C49:H49">AVERAGE(C47:C48)</f>
        <v>0.44</v>
      </c>
      <c r="D49" s="6">
        <f t="shared" si="1"/>
        <v>0.8</v>
      </c>
      <c r="E49" s="6">
        <f t="shared" si="1"/>
        <v>8</v>
      </c>
      <c r="F49" s="6">
        <f t="shared" si="1"/>
        <v>18</v>
      </c>
      <c r="G49" s="6">
        <f t="shared" si="1"/>
        <v>2.3</v>
      </c>
      <c r="H49" s="6">
        <f t="shared" si="1"/>
        <v>0.35</v>
      </c>
      <c r="I49" s="6"/>
      <c r="J49" s="5"/>
      <c r="K49" s="6"/>
      <c r="M49" s="5"/>
      <c r="N49" s="26">
        <f>21600+C45*C49+D45+D49+E45*E49+F45*F49+G45*G49+H45*H49+I45*I49+J45*J49+K45*K49+L45*L49</f>
        <v>12644.599999999999</v>
      </c>
    </row>
    <row r="51" spans="1:12" ht="12.75">
      <c r="A51" s="14"/>
      <c r="B51" s="14">
        <v>21600</v>
      </c>
      <c r="C51" s="14">
        <v>-3200</v>
      </c>
      <c r="D51" s="23">
        <v>770</v>
      </c>
      <c r="E51" s="14">
        <v>-200</v>
      </c>
      <c r="F51" s="14">
        <v>-400</v>
      </c>
      <c r="G51" s="23">
        <v>-63</v>
      </c>
      <c r="H51" s="14">
        <v>1600</v>
      </c>
      <c r="I51" s="15">
        <v>0</v>
      </c>
      <c r="J51" s="15">
        <v>-1800</v>
      </c>
      <c r="K51" s="14">
        <v>300</v>
      </c>
      <c r="L51" s="15">
        <v>4100</v>
      </c>
    </row>
    <row r="52" spans="1:17" ht="12.75">
      <c r="A52" s="54" t="s">
        <v>34</v>
      </c>
      <c r="B52" s="7"/>
      <c r="C52" s="8" t="s">
        <v>2</v>
      </c>
      <c r="D52" s="8" t="s">
        <v>3</v>
      </c>
      <c r="E52" s="8" t="s">
        <v>4</v>
      </c>
      <c r="F52" s="8" t="s">
        <v>5</v>
      </c>
      <c r="G52" s="8" t="s">
        <v>6</v>
      </c>
      <c r="H52" s="8" t="s">
        <v>8</v>
      </c>
      <c r="I52" s="11" t="s">
        <v>11</v>
      </c>
      <c r="J52" s="11" t="s">
        <v>55</v>
      </c>
      <c r="K52" s="8" t="s">
        <v>7</v>
      </c>
      <c r="L52" s="11" t="s">
        <v>14</v>
      </c>
      <c r="M52" s="11" t="s">
        <v>36</v>
      </c>
      <c r="O52" s="27" t="s">
        <v>57</v>
      </c>
      <c r="P52" s="33"/>
      <c r="Q52" s="33"/>
    </row>
    <row r="53" spans="1:15" ht="12.75">
      <c r="A53" s="22" t="s">
        <v>43</v>
      </c>
      <c r="B53" t="s">
        <v>17</v>
      </c>
      <c r="C53" s="1">
        <v>0.12</v>
      </c>
      <c r="D53" s="1">
        <v>3.8</v>
      </c>
      <c r="E53" s="1">
        <v>0.5</v>
      </c>
      <c r="F53" s="5">
        <v>17</v>
      </c>
      <c r="G53" s="1">
        <v>11</v>
      </c>
      <c r="H53" s="1">
        <v>0.4</v>
      </c>
      <c r="I53" s="5">
        <v>0.13</v>
      </c>
      <c r="J53" s="5"/>
      <c r="K53" s="1"/>
      <c r="L53" s="5"/>
      <c r="N53" s="14">
        <f>21600+C51*C53+D51+D53+E51*E53+F51*F53+G51*G53+H51*H53+I51*I53+J51*J53+K51*K53+L51*L53</f>
        <v>15036.8</v>
      </c>
      <c r="O53" s="28">
        <f>100*(N53/N54-1)</f>
        <v>7.317560575241755</v>
      </c>
    </row>
    <row r="54" spans="1:14" ht="12.75">
      <c r="A54" s="22"/>
      <c r="B54" s="7" t="s">
        <v>16</v>
      </c>
      <c r="C54" s="8">
        <v>0.17</v>
      </c>
      <c r="D54" s="24">
        <v>4.5</v>
      </c>
      <c r="E54" s="8">
        <v>1</v>
      </c>
      <c r="F54" s="11">
        <v>19</v>
      </c>
      <c r="G54" s="8">
        <v>13</v>
      </c>
      <c r="H54" s="24">
        <v>0.7</v>
      </c>
      <c r="I54" s="11">
        <v>0.35</v>
      </c>
      <c r="J54" s="11"/>
      <c r="K54" s="8"/>
      <c r="L54" s="11"/>
      <c r="M54" s="7"/>
      <c r="N54" s="14">
        <f>21600+C51*C54+D51+D54+E51*E54+F51*F54+G51*G54+800+I51*I54+J51*J54+K51*K54+L51*L54</f>
        <v>14011.5</v>
      </c>
    </row>
    <row r="55" spans="1:14" ht="12.75">
      <c r="A55" s="22"/>
      <c r="B55" t="s">
        <v>18</v>
      </c>
      <c r="C55" s="6">
        <f aca="true" t="shared" si="2" ref="C55:I55">AVERAGE(C53:C54)</f>
        <v>0.14500000000000002</v>
      </c>
      <c r="D55" s="6">
        <f t="shared" si="2"/>
        <v>4.15</v>
      </c>
      <c r="E55" s="6">
        <f t="shared" si="2"/>
        <v>0.75</v>
      </c>
      <c r="F55" s="6">
        <f t="shared" si="2"/>
        <v>18</v>
      </c>
      <c r="G55" s="6">
        <f t="shared" si="2"/>
        <v>12</v>
      </c>
      <c r="H55" s="6">
        <f t="shared" si="2"/>
        <v>0.55</v>
      </c>
      <c r="I55" s="6">
        <f t="shared" si="2"/>
        <v>0.24</v>
      </c>
      <c r="J55" s="5"/>
      <c r="K55" s="6"/>
      <c r="M55" s="5"/>
      <c r="N55" s="26">
        <f>21600+C51*C55+D51+D55+E51*E55+F51*F55+G51*G55+H51*H55+I51*I55+J51*J55+K51*K55+L51*L55</f>
        <v>14684.150000000001</v>
      </c>
    </row>
    <row r="56" spans="1:14" ht="12.75">
      <c r="A56" s="13"/>
      <c r="C56" s="6"/>
      <c r="D56" s="6"/>
      <c r="E56" s="6"/>
      <c r="F56" s="6"/>
      <c r="G56" s="6"/>
      <c r="H56" s="6"/>
      <c r="I56" s="6"/>
      <c r="J56" s="5"/>
      <c r="K56" s="6"/>
      <c r="M56" s="5"/>
      <c r="N56" s="26"/>
    </row>
    <row r="57" spans="2:14" ht="12.75">
      <c r="B57" s="14">
        <v>21600</v>
      </c>
      <c r="C57" s="14">
        <v>-3200</v>
      </c>
      <c r="D57" s="14">
        <v>770</v>
      </c>
      <c r="E57" s="14">
        <v>-200</v>
      </c>
      <c r="F57" s="15">
        <v>-400</v>
      </c>
      <c r="G57" s="14">
        <v>-34</v>
      </c>
      <c r="H57" s="14">
        <v>1600</v>
      </c>
      <c r="I57" s="14">
        <v>0</v>
      </c>
      <c r="J57" s="14">
        <v>-1800</v>
      </c>
      <c r="K57" s="15">
        <v>-1800</v>
      </c>
      <c r="L57" s="15">
        <v>4100</v>
      </c>
      <c r="M57" s="5"/>
      <c r="N57" s="26"/>
    </row>
    <row r="58" spans="1:15" ht="12.75">
      <c r="A58" s="45" t="s">
        <v>33</v>
      </c>
      <c r="B58" s="7"/>
      <c r="C58" s="8" t="s">
        <v>2</v>
      </c>
      <c r="D58" s="8" t="s">
        <v>3</v>
      </c>
      <c r="E58" s="8" t="s">
        <v>4</v>
      </c>
      <c r="F58" s="8" t="s">
        <v>5</v>
      </c>
      <c r="G58" s="8" t="s">
        <v>6</v>
      </c>
      <c r="H58" s="8" t="s">
        <v>8</v>
      </c>
      <c r="I58" s="11" t="s">
        <v>11</v>
      </c>
      <c r="J58" s="8" t="s">
        <v>7</v>
      </c>
      <c r="K58" s="11" t="s">
        <v>13</v>
      </c>
      <c r="L58" s="11" t="s">
        <v>14</v>
      </c>
      <c r="M58" s="11" t="s">
        <v>36</v>
      </c>
      <c r="O58" s="27" t="s">
        <v>57</v>
      </c>
    </row>
    <row r="59" spans="1:15" ht="12.75">
      <c r="A59" s="22" t="s">
        <v>32</v>
      </c>
      <c r="B59" t="s">
        <v>17</v>
      </c>
      <c r="C59" s="1">
        <v>0.09</v>
      </c>
      <c r="D59" s="1"/>
      <c r="E59" s="1"/>
      <c r="F59" s="17">
        <v>20</v>
      </c>
      <c r="G59" s="1">
        <v>4.8</v>
      </c>
      <c r="H59" s="1">
        <v>0.25</v>
      </c>
      <c r="I59" s="5">
        <v>0.8</v>
      </c>
      <c r="J59" s="1"/>
      <c r="K59" s="5"/>
      <c r="L59" s="5"/>
      <c r="N59" s="14">
        <f>21600+C57*C59+D57+D59+E57*E59+F57*F59+G57*G59+H57*H59+I57*I59+J57*J59+K57*K59+L57*L59</f>
        <v>14318.8</v>
      </c>
      <c r="O59" s="28">
        <f>100*(N59/N60-1)</f>
        <v>5.552279294686557</v>
      </c>
    </row>
    <row r="60" spans="1:14" ht="12.75">
      <c r="A60" s="22"/>
      <c r="B60" s="7" t="s">
        <v>16</v>
      </c>
      <c r="C60" s="8">
        <v>0.14</v>
      </c>
      <c r="D60" s="8">
        <v>0.8</v>
      </c>
      <c r="E60" s="8">
        <v>0.8</v>
      </c>
      <c r="F60" s="18">
        <v>22</v>
      </c>
      <c r="G60" s="8">
        <v>5.8</v>
      </c>
      <c r="H60" s="8">
        <v>0.5</v>
      </c>
      <c r="I60" s="11">
        <v>0.8</v>
      </c>
      <c r="J60" s="8"/>
      <c r="K60" s="11"/>
      <c r="L60" s="11"/>
      <c r="M60" s="7"/>
      <c r="N60" s="14">
        <f>21600+C57*C60+D57+D60+E57*E60+F57*F60+G57*G60+800+I57*I60+J57*J60+K57*K60+L57*L60</f>
        <v>13565.599999999999</v>
      </c>
    </row>
    <row r="61" spans="1:14" ht="12.75">
      <c r="A61" s="22"/>
      <c r="B61" t="s">
        <v>18</v>
      </c>
      <c r="C61" s="6">
        <f aca="true" t="shared" si="3" ref="C61:I61">AVERAGE(C59:C60)</f>
        <v>0.115</v>
      </c>
      <c r="D61" s="6">
        <f t="shared" si="3"/>
        <v>0.8</v>
      </c>
      <c r="E61" s="6">
        <f t="shared" si="3"/>
        <v>0.8</v>
      </c>
      <c r="F61" s="6">
        <f t="shared" si="3"/>
        <v>21</v>
      </c>
      <c r="G61" s="6">
        <f t="shared" si="3"/>
        <v>5.3</v>
      </c>
      <c r="H61" s="6">
        <f t="shared" si="3"/>
        <v>0.375</v>
      </c>
      <c r="I61" s="6">
        <f t="shared" si="3"/>
        <v>0.8</v>
      </c>
      <c r="J61" s="1"/>
      <c r="K61" s="5"/>
      <c r="L61" s="5"/>
      <c r="M61" s="5"/>
      <c r="N61" s="26">
        <f>21600+C57*C61+D57+D61+E57*E61+F57*F61+G57*G61+H57*H61+I57*I61+J57*J61+K57*K61+L57*L61</f>
        <v>13862.599999999999</v>
      </c>
    </row>
    <row r="62" spans="3:14" ht="12.75">
      <c r="C62" s="1"/>
      <c r="D62" s="1"/>
      <c r="E62" s="1"/>
      <c r="F62" s="1"/>
      <c r="G62" s="1"/>
      <c r="H62" s="1"/>
      <c r="I62" s="1"/>
      <c r="J62" s="1"/>
      <c r="K62" s="5"/>
      <c r="L62" s="5"/>
      <c r="M62" s="5"/>
      <c r="N62" s="26"/>
    </row>
    <row r="63" spans="2:14" ht="12.75">
      <c r="B63" s="14">
        <v>21600</v>
      </c>
      <c r="C63" s="14">
        <v>-3200</v>
      </c>
      <c r="D63" s="14">
        <v>770</v>
      </c>
      <c r="E63" s="14">
        <v>-200</v>
      </c>
      <c r="F63" s="14">
        <v>-400</v>
      </c>
      <c r="G63" s="14">
        <v>-34</v>
      </c>
      <c r="H63" s="14">
        <v>1600</v>
      </c>
      <c r="I63" s="15">
        <v>0</v>
      </c>
      <c r="J63" s="15">
        <v>-1800</v>
      </c>
      <c r="K63" s="14">
        <v>300</v>
      </c>
      <c r="L63" s="15">
        <v>4100</v>
      </c>
      <c r="M63" s="5"/>
      <c r="N63" s="26"/>
    </row>
    <row r="64" spans="1:15" ht="12.75">
      <c r="A64" s="45" t="s">
        <v>30</v>
      </c>
      <c r="B64" s="7"/>
      <c r="C64" s="8" t="s">
        <v>2</v>
      </c>
      <c r="D64" s="8" t="s">
        <v>3</v>
      </c>
      <c r="E64" s="8" t="s">
        <v>4</v>
      </c>
      <c r="F64" s="8" t="s">
        <v>5</v>
      </c>
      <c r="G64" s="8" t="s">
        <v>6</v>
      </c>
      <c r="H64" s="8" t="s">
        <v>8</v>
      </c>
      <c r="I64" s="11" t="s">
        <v>11</v>
      </c>
      <c r="J64" s="11" t="s">
        <v>55</v>
      </c>
      <c r="K64" s="8" t="s">
        <v>7</v>
      </c>
      <c r="L64" s="11" t="s">
        <v>14</v>
      </c>
      <c r="M64" s="11" t="s">
        <v>36</v>
      </c>
      <c r="O64" s="27" t="s">
        <v>57</v>
      </c>
    </row>
    <row r="65" spans="1:15" ht="12.75">
      <c r="A65" s="22" t="s">
        <v>32</v>
      </c>
      <c r="B65" t="s">
        <v>17</v>
      </c>
      <c r="C65" s="1"/>
      <c r="D65" s="1">
        <v>2</v>
      </c>
      <c r="E65" s="1"/>
      <c r="F65" s="17">
        <v>19</v>
      </c>
      <c r="G65" s="1">
        <v>12</v>
      </c>
      <c r="H65" s="1"/>
      <c r="I65" s="5"/>
      <c r="J65" s="1"/>
      <c r="K65" s="5"/>
      <c r="L65" s="5"/>
      <c r="N65" s="14">
        <f>21600+C63*C65+D63+D65+E63*E65+F63*F65+G63*G65+H63*H65+I63*I65+J63*J65+K63*K65+L63*L65</f>
        <v>14364</v>
      </c>
      <c r="O65" s="28">
        <f>100*(N65/N66-1)</f>
        <v>7.943187795896889</v>
      </c>
    </row>
    <row r="66" spans="1:14" ht="12.75">
      <c r="A66" s="22"/>
      <c r="B66" s="7" t="s">
        <v>16</v>
      </c>
      <c r="C66" s="8">
        <v>0.08</v>
      </c>
      <c r="D66" s="8">
        <v>3</v>
      </c>
      <c r="E66" s="8">
        <v>1.5</v>
      </c>
      <c r="F66" s="18">
        <v>22</v>
      </c>
      <c r="G66" s="8">
        <v>15</v>
      </c>
      <c r="H66" s="8"/>
      <c r="I66" s="11"/>
      <c r="J66" s="8"/>
      <c r="K66" s="11"/>
      <c r="L66" s="11"/>
      <c r="M66" s="7"/>
      <c r="N66" s="14">
        <f>21600+C63*C66+D63+D66+E63*E66+F63*F66+G63*G66+800+I63*I66+J63*J66+K63*K66+L63*L66</f>
        <v>13307</v>
      </c>
    </row>
    <row r="67" spans="1:14" ht="12.75">
      <c r="A67" s="22"/>
      <c r="B67" t="s">
        <v>18</v>
      </c>
      <c r="C67" s="6">
        <f>AVERAGE(C65:C66)</f>
        <v>0.08</v>
      </c>
      <c r="D67" s="6">
        <f>AVERAGE(D65:D66)</f>
        <v>2.5</v>
      </c>
      <c r="E67" s="6">
        <f>AVERAGE(E65:E66)</f>
        <v>1.5</v>
      </c>
      <c r="F67" s="6">
        <f>AVERAGE(F65:F66)</f>
        <v>20.5</v>
      </c>
      <c r="G67" s="6">
        <f>AVERAGE(G65:G66)</f>
        <v>13.5</v>
      </c>
      <c r="H67" s="6"/>
      <c r="I67" s="5"/>
      <c r="J67" s="6"/>
      <c r="K67" s="5"/>
      <c r="L67" s="5"/>
      <c r="M67" s="5"/>
      <c r="N67" s="26">
        <f>21600+C63*C67+D63+D67+E63*E67+F63*F67+G63*G67+H63*H67+I63*I67+J63*J67+K63*K67+L63*L67</f>
        <v>13157.5</v>
      </c>
    </row>
    <row r="68" spans="3:14" ht="12.75">
      <c r="C68" s="6"/>
      <c r="D68" s="6"/>
      <c r="E68" s="6"/>
      <c r="F68" s="6"/>
      <c r="G68" s="6"/>
      <c r="H68" s="6"/>
      <c r="I68" s="5"/>
      <c r="J68" s="6"/>
      <c r="K68" s="5"/>
      <c r="L68" s="5"/>
      <c r="M68" s="5"/>
      <c r="N68" s="26"/>
    </row>
    <row r="69" spans="2:14" ht="12.75">
      <c r="B69" s="14">
        <v>21600</v>
      </c>
      <c r="C69" s="14">
        <v>-3200</v>
      </c>
      <c r="D69" s="14">
        <v>770</v>
      </c>
      <c r="E69" s="14">
        <v>-200</v>
      </c>
      <c r="F69" s="14">
        <v>-400</v>
      </c>
      <c r="G69" s="14">
        <v>-34</v>
      </c>
      <c r="H69" s="14">
        <v>1600</v>
      </c>
      <c r="I69" s="15">
        <v>0</v>
      </c>
      <c r="J69" s="15">
        <v>-1800</v>
      </c>
      <c r="K69" s="14">
        <v>300</v>
      </c>
      <c r="L69" s="15">
        <v>4100</v>
      </c>
      <c r="M69" s="5"/>
      <c r="N69" s="26"/>
    </row>
    <row r="70" spans="1:15" ht="12.75">
      <c r="A70" s="45" t="s">
        <v>31</v>
      </c>
      <c r="B70" s="7"/>
      <c r="C70" s="8" t="s">
        <v>2</v>
      </c>
      <c r="D70" s="11" t="s">
        <v>3</v>
      </c>
      <c r="E70" s="8" t="s">
        <v>4</v>
      </c>
      <c r="F70" s="8" t="s">
        <v>5</v>
      </c>
      <c r="G70" s="8" t="s">
        <v>6</v>
      </c>
      <c r="H70" s="8" t="s">
        <v>8</v>
      </c>
      <c r="I70" s="11" t="s">
        <v>11</v>
      </c>
      <c r="J70" s="11" t="s">
        <v>55</v>
      </c>
      <c r="K70" s="8" t="s">
        <v>7</v>
      </c>
      <c r="L70" s="11" t="s">
        <v>14</v>
      </c>
      <c r="M70" s="11" t="s">
        <v>36</v>
      </c>
      <c r="O70" s="27" t="s">
        <v>57</v>
      </c>
    </row>
    <row r="71" spans="1:15" ht="12.75">
      <c r="A71" s="22" t="s">
        <v>32</v>
      </c>
      <c r="B71" t="s">
        <v>17</v>
      </c>
      <c r="C71" s="1"/>
      <c r="D71" s="1">
        <v>2</v>
      </c>
      <c r="E71" s="1"/>
      <c r="F71" s="17">
        <v>19</v>
      </c>
      <c r="G71" s="1">
        <v>12</v>
      </c>
      <c r="H71" s="1"/>
      <c r="I71" s="5"/>
      <c r="J71" s="1"/>
      <c r="K71" s="5"/>
      <c r="L71" s="5"/>
      <c r="N71" s="14">
        <f>21600+C69*C71+D69+D71+E69*E71+F69*F71+G69*G71+H69*H71+I69*I71+J69*J71+K69*K71+L69*L71</f>
        <v>14364</v>
      </c>
      <c r="O71" s="28">
        <f>100*(N71/N72-1)</f>
        <v>11.150661611081025</v>
      </c>
    </row>
    <row r="72" spans="1:14" ht="12.75">
      <c r="A72" s="22"/>
      <c r="B72" s="7" t="s">
        <v>16</v>
      </c>
      <c r="C72" s="8">
        <v>0.2</v>
      </c>
      <c r="D72" s="8">
        <v>3</v>
      </c>
      <c r="E72" s="8">
        <v>1.5</v>
      </c>
      <c r="F72" s="18">
        <v>22</v>
      </c>
      <c r="G72" s="8">
        <v>15</v>
      </c>
      <c r="H72" s="8"/>
      <c r="I72" s="11"/>
      <c r="J72" s="8"/>
      <c r="K72" s="11"/>
      <c r="L72" s="11"/>
      <c r="M72" s="7"/>
      <c r="N72" s="14">
        <f>21600+C69*C72+D69+D72+E69*E72+F69*F72+G69*G72+800+I69*I72+J69*J72+K69*K72+L69*L72</f>
        <v>12923</v>
      </c>
    </row>
    <row r="73" spans="1:14" ht="12.75">
      <c r="A73" s="22"/>
      <c r="B73" t="s">
        <v>18</v>
      </c>
      <c r="C73" s="6">
        <f>AVERAGE(C71:C72)</f>
        <v>0.2</v>
      </c>
      <c r="D73" s="6">
        <f>AVERAGE(D71:D72)</f>
        <v>2.5</v>
      </c>
      <c r="E73" s="6">
        <f>AVERAGE(E71:E72)</f>
        <v>1.5</v>
      </c>
      <c r="F73" s="6">
        <f>AVERAGE(F71:F72)</f>
        <v>20.5</v>
      </c>
      <c r="G73" s="6">
        <f>AVERAGE(G71:G72)</f>
        <v>13.5</v>
      </c>
      <c r="H73" s="6"/>
      <c r="I73" s="5"/>
      <c r="J73" s="6"/>
      <c r="K73" s="5"/>
      <c r="L73" s="5"/>
      <c r="M73" s="5"/>
      <c r="N73" s="26">
        <f>21600+C69*C73+D69+D73+E69*E73+F69*F73+G69*G73+H69*H73+I69*I73+J69*J73+K69*K73+L69*L73</f>
        <v>12773.5</v>
      </c>
    </row>
    <row r="74" spans="3:14" ht="12.75">
      <c r="C74" s="1"/>
      <c r="D74" s="1"/>
      <c r="E74" s="1"/>
      <c r="F74" s="1"/>
      <c r="G74" s="1"/>
      <c r="H74" s="1"/>
      <c r="I74" s="1"/>
      <c r="J74" s="1"/>
      <c r="K74" s="5"/>
      <c r="L74" s="5"/>
      <c r="M74" s="5"/>
      <c r="N74" s="26"/>
    </row>
    <row r="75" spans="2:14" ht="12.75">
      <c r="B75" s="14">
        <v>21600</v>
      </c>
      <c r="C75" s="14">
        <v>-3200</v>
      </c>
      <c r="D75" s="14">
        <v>770</v>
      </c>
      <c r="E75" s="14">
        <v>-200</v>
      </c>
      <c r="F75" s="14">
        <v>-400</v>
      </c>
      <c r="G75" s="14">
        <v>-34</v>
      </c>
      <c r="H75" s="14">
        <v>1600</v>
      </c>
      <c r="I75" s="15">
        <v>0</v>
      </c>
      <c r="J75" s="15">
        <v>-1800</v>
      </c>
      <c r="K75" s="14">
        <v>300</v>
      </c>
      <c r="L75" s="15">
        <v>4100</v>
      </c>
      <c r="M75" s="5"/>
      <c r="N75" s="26"/>
    </row>
    <row r="76" spans="1:15" ht="12.75">
      <c r="A76" s="22"/>
      <c r="B76" s="7"/>
      <c r="C76" s="8" t="s">
        <v>2</v>
      </c>
      <c r="D76" s="8" t="s">
        <v>3</v>
      </c>
      <c r="E76" s="8" t="s">
        <v>4</v>
      </c>
      <c r="F76" s="8" t="s">
        <v>5</v>
      </c>
      <c r="G76" s="8" t="s">
        <v>6</v>
      </c>
      <c r="H76" s="8" t="s">
        <v>8</v>
      </c>
      <c r="I76" s="8" t="s">
        <v>11</v>
      </c>
      <c r="J76" s="11" t="s">
        <v>55</v>
      </c>
      <c r="K76" s="8" t="s">
        <v>7</v>
      </c>
      <c r="L76" s="11" t="s">
        <v>14</v>
      </c>
      <c r="M76" s="11" t="s">
        <v>36</v>
      </c>
      <c r="O76" s="27" t="s">
        <v>57</v>
      </c>
    </row>
    <row r="77" spans="1:15" ht="12.75">
      <c r="A77" s="46" t="s">
        <v>28</v>
      </c>
      <c r="B77" t="s">
        <v>17</v>
      </c>
      <c r="C77" s="1"/>
      <c r="D77" s="1">
        <v>0.8</v>
      </c>
      <c r="E77" s="1">
        <v>0.7</v>
      </c>
      <c r="F77" s="19">
        <v>22</v>
      </c>
      <c r="G77" s="1">
        <v>17</v>
      </c>
      <c r="H77" s="1"/>
      <c r="I77" s="5"/>
      <c r="J77" s="1"/>
      <c r="K77" s="5"/>
      <c r="L77" s="5"/>
      <c r="N77" s="14">
        <f>21600+C75*C77+D75+D77+E75*E77+F75*F77+G75*G77+H75*H77+I75*I77+J75*J77+K75*K77+L75*L77</f>
        <v>12852.8</v>
      </c>
      <c r="O77" s="28">
        <f>100*(N77/N78-1)</f>
        <v>14.941870863888385</v>
      </c>
    </row>
    <row r="78" spans="1:14" ht="12.75">
      <c r="A78" s="22" t="s">
        <v>73</v>
      </c>
      <c r="B78" s="7" t="s">
        <v>16</v>
      </c>
      <c r="C78" s="8">
        <v>0.18</v>
      </c>
      <c r="D78" s="8">
        <v>2</v>
      </c>
      <c r="E78" s="8">
        <v>1.5</v>
      </c>
      <c r="F78" s="20">
        <v>26</v>
      </c>
      <c r="G78" s="8">
        <v>21</v>
      </c>
      <c r="H78" s="8"/>
      <c r="I78" s="11"/>
      <c r="J78" s="8"/>
      <c r="K78" s="11"/>
      <c r="L78" s="11"/>
      <c r="M78" s="7"/>
      <c r="N78" s="14">
        <f>21600+C75*C78+D75+D78+E75*E78+F75*F78+G75*G78+800+I75*I78+J75*J78+K75*K78+L75*L78</f>
        <v>11182</v>
      </c>
    </row>
    <row r="79" spans="1:14" ht="12.75">
      <c r="A79" s="22"/>
      <c r="B79" t="s">
        <v>18</v>
      </c>
      <c r="C79" s="6">
        <f>AVERAGE(C77:C78)</f>
        <v>0.18</v>
      </c>
      <c r="D79" s="6">
        <f>AVERAGE(D77:D78)</f>
        <v>1.4</v>
      </c>
      <c r="E79" s="6">
        <f>AVERAGE(E77:E78)</f>
        <v>1.1</v>
      </c>
      <c r="F79" s="6">
        <f>AVERAGE(F77:F78)</f>
        <v>24</v>
      </c>
      <c r="G79" s="6">
        <f>AVERAGE(G77:G78)</f>
        <v>19</v>
      </c>
      <c r="H79" s="6"/>
      <c r="I79" s="5"/>
      <c r="J79" s="6"/>
      <c r="K79" s="5"/>
      <c r="L79" s="5"/>
      <c r="M79" s="5"/>
      <c r="N79" s="26">
        <f>21600+C75*C79+D75+D79+E75*E79+F75*F79+G75*G79+H75*H79+I75*I79+J75*J79+K75*K79+L75*L79</f>
        <v>11329.400000000001</v>
      </c>
    </row>
    <row r="80" spans="3:14" ht="12.75">
      <c r="C80" s="1"/>
      <c r="D80" s="1"/>
      <c r="E80" s="1"/>
      <c r="F80" s="1"/>
      <c r="G80" s="1"/>
      <c r="H80" s="1"/>
      <c r="I80" s="1"/>
      <c r="J80" s="1"/>
      <c r="K80" s="5"/>
      <c r="L80" s="5"/>
      <c r="M80" s="5"/>
      <c r="N80" s="26"/>
    </row>
    <row r="81" spans="2:14" ht="12.75">
      <c r="B81" s="14">
        <v>21600</v>
      </c>
      <c r="C81" s="14">
        <v>-3200</v>
      </c>
      <c r="D81" s="14">
        <v>770</v>
      </c>
      <c r="E81" s="14">
        <v>-200</v>
      </c>
      <c r="F81" s="14">
        <v>-400</v>
      </c>
      <c r="G81" s="14">
        <v>-34</v>
      </c>
      <c r="H81" s="14">
        <v>1600</v>
      </c>
      <c r="I81" s="15">
        <v>0</v>
      </c>
      <c r="J81" s="15">
        <v>-1800</v>
      </c>
      <c r="K81" s="14">
        <v>300</v>
      </c>
      <c r="L81" s="15">
        <v>4100</v>
      </c>
      <c r="M81" s="5"/>
      <c r="N81" s="26"/>
    </row>
    <row r="82" spans="1:15" ht="12.75">
      <c r="A82" s="45" t="s">
        <v>34</v>
      </c>
      <c r="B82" s="7"/>
      <c r="C82" s="8" t="s">
        <v>2</v>
      </c>
      <c r="D82" s="8" t="s">
        <v>3</v>
      </c>
      <c r="E82" s="8" t="s">
        <v>4</v>
      </c>
      <c r="F82" s="8" t="s">
        <v>5</v>
      </c>
      <c r="G82" s="8" t="s">
        <v>6</v>
      </c>
      <c r="H82" s="8" t="s">
        <v>8</v>
      </c>
      <c r="I82" s="11" t="s">
        <v>11</v>
      </c>
      <c r="J82" s="11" t="s">
        <v>55</v>
      </c>
      <c r="K82" s="8" t="s">
        <v>7</v>
      </c>
      <c r="L82" s="11" t="s">
        <v>14</v>
      </c>
      <c r="M82" s="11" t="s">
        <v>36</v>
      </c>
      <c r="O82" s="27" t="s">
        <v>57</v>
      </c>
    </row>
    <row r="83" spans="1:15" ht="12.75">
      <c r="A83" s="22" t="s">
        <v>32</v>
      </c>
      <c r="B83" t="s">
        <v>17</v>
      </c>
      <c r="C83" s="1">
        <v>0.12</v>
      </c>
      <c r="D83" s="1">
        <v>3.8</v>
      </c>
      <c r="E83" s="1">
        <v>0.5</v>
      </c>
      <c r="F83" s="1">
        <v>17</v>
      </c>
      <c r="G83" s="1">
        <v>11</v>
      </c>
      <c r="H83" s="1">
        <v>0.4</v>
      </c>
      <c r="I83" s="5">
        <v>0.13</v>
      </c>
      <c r="J83" s="1"/>
      <c r="K83" s="5"/>
      <c r="L83" s="5"/>
      <c r="N83" s="14">
        <f>21600+C81*C83+D81+D83+E81*E83+F81*F83+G81*G83+H81*H83+I81*I83+J81*J83+K81*K83+L81*L83</f>
        <v>15355.8</v>
      </c>
      <c r="O83" s="28">
        <f>100*(N83/N84-1)</f>
        <v>6.7227299579525335</v>
      </c>
    </row>
    <row r="84" spans="1:14" ht="12.75">
      <c r="A84" s="22"/>
      <c r="B84" s="7" t="s">
        <v>16</v>
      </c>
      <c r="C84" s="8">
        <v>0.17</v>
      </c>
      <c r="D84" s="8">
        <v>4.5</v>
      </c>
      <c r="E84" s="8">
        <v>1</v>
      </c>
      <c r="F84" s="8">
        <v>19</v>
      </c>
      <c r="G84" s="8">
        <v>13</v>
      </c>
      <c r="H84" s="8">
        <v>0.7</v>
      </c>
      <c r="I84" s="11">
        <v>0.35</v>
      </c>
      <c r="J84" s="8"/>
      <c r="K84" s="11"/>
      <c r="L84" s="11"/>
      <c r="M84" s="7"/>
      <c r="N84" s="14">
        <f>21600+C81*C84+D81+D84+E81*E84+F81*F84+G81*G84+800+I81*I84+J81*J84+K81*K84+L81*L84</f>
        <v>14388.5</v>
      </c>
    </row>
    <row r="85" spans="1:14" ht="12.75">
      <c r="A85" s="22"/>
      <c r="B85" t="s">
        <v>18</v>
      </c>
      <c r="C85" s="6">
        <f aca="true" t="shared" si="4" ref="C85:I85">AVERAGE(C83:C84)</f>
        <v>0.14500000000000002</v>
      </c>
      <c r="D85" s="6">
        <f t="shared" si="4"/>
        <v>4.15</v>
      </c>
      <c r="E85" s="6">
        <f t="shared" si="4"/>
        <v>0.75</v>
      </c>
      <c r="F85" s="6">
        <f t="shared" si="4"/>
        <v>18</v>
      </c>
      <c r="G85" s="6">
        <f t="shared" si="4"/>
        <v>12</v>
      </c>
      <c r="H85" s="6">
        <f t="shared" si="4"/>
        <v>0.55</v>
      </c>
      <c r="I85" s="6">
        <f t="shared" si="4"/>
        <v>0.24</v>
      </c>
      <c r="J85" s="6"/>
      <c r="K85" s="5"/>
      <c r="L85" s="5"/>
      <c r="M85" s="5"/>
      <c r="N85" s="26">
        <f>21600+C81*C85+D81+D85+E81*E85+F81*F85+G81*G85+H81*H85+I81*I85+J81*J85+K81*K85+L81*L85</f>
        <v>15032.150000000001</v>
      </c>
    </row>
    <row r="86" spans="1:13" ht="12.75">
      <c r="A86" s="13"/>
      <c r="C86" s="6"/>
      <c r="D86" s="6"/>
      <c r="E86" s="6"/>
      <c r="F86" s="6"/>
      <c r="G86" s="6"/>
      <c r="H86" s="6"/>
      <c r="I86" s="6"/>
      <c r="J86" s="5"/>
      <c r="K86" s="6"/>
      <c r="M86" s="5"/>
    </row>
    <row r="87" spans="1:12" ht="12.75">
      <c r="A87" s="14"/>
      <c r="B87" s="14">
        <v>21600</v>
      </c>
      <c r="C87" s="14">
        <v>-3200</v>
      </c>
      <c r="D87" s="14">
        <v>770</v>
      </c>
      <c r="E87" s="14">
        <v>-200</v>
      </c>
      <c r="F87" s="14">
        <v>-400</v>
      </c>
      <c r="G87" s="23">
        <v>-63</v>
      </c>
      <c r="H87" s="14">
        <v>1600</v>
      </c>
      <c r="I87" s="15"/>
      <c r="J87" s="15">
        <v>-1800</v>
      </c>
      <c r="K87" s="14">
        <v>300</v>
      </c>
      <c r="L87" s="15">
        <v>4100</v>
      </c>
    </row>
    <row r="88" spans="1:16" ht="12.75">
      <c r="A88" s="21" t="s">
        <v>51</v>
      </c>
      <c r="B88" s="7"/>
      <c r="C88" s="8" t="s">
        <v>2</v>
      </c>
      <c r="D88" s="8" t="s">
        <v>3</v>
      </c>
      <c r="E88" s="8" t="s">
        <v>4</v>
      </c>
      <c r="F88" s="8" t="s">
        <v>5</v>
      </c>
      <c r="G88" s="8" t="s">
        <v>6</v>
      </c>
      <c r="H88" s="8" t="s">
        <v>8</v>
      </c>
      <c r="I88" s="11" t="s">
        <v>11</v>
      </c>
      <c r="J88" s="11" t="s">
        <v>55</v>
      </c>
      <c r="K88" s="8" t="s">
        <v>7</v>
      </c>
      <c r="L88" s="11" t="s">
        <v>14</v>
      </c>
      <c r="M88" s="11" t="s">
        <v>36</v>
      </c>
      <c r="O88" s="27" t="s">
        <v>57</v>
      </c>
      <c r="P88" s="33"/>
    </row>
    <row r="89" spans="1:18" ht="12.75">
      <c r="A89" s="22" t="s">
        <v>47</v>
      </c>
      <c r="B89" t="s">
        <v>17</v>
      </c>
      <c r="C89" s="1">
        <v>0.8</v>
      </c>
      <c r="D89" s="1">
        <v>0.8</v>
      </c>
      <c r="E89" s="1">
        <v>2</v>
      </c>
      <c r="F89" s="5">
        <v>16</v>
      </c>
      <c r="G89" s="1">
        <v>14</v>
      </c>
      <c r="H89" s="1">
        <v>0.3</v>
      </c>
      <c r="I89" s="5"/>
      <c r="J89" s="5"/>
      <c r="K89" s="1">
        <v>3</v>
      </c>
      <c r="L89" s="5"/>
      <c r="N89" s="14">
        <f>21600+C87*C89+D87+D89+E87*E89+F87*F89+G87*G89+H87*H89+I87*I89+J87*J89+K87*K89+L87*L89</f>
        <v>13508.8</v>
      </c>
      <c r="O89" s="28">
        <f>100*(N89/N90-1)</f>
        <v>-12.884669951247197</v>
      </c>
      <c r="Q89" s="27" t="s">
        <v>57</v>
      </c>
      <c r="R89" s="27" t="s">
        <v>57</v>
      </c>
    </row>
    <row r="90" spans="1:33" ht="12.75">
      <c r="A90" s="22"/>
      <c r="B90" s="7" t="s">
        <v>16</v>
      </c>
      <c r="C90" s="8">
        <v>0.08</v>
      </c>
      <c r="D90" s="8">
        <v>0.8</v>
      </c>
      <c r="E90" s="8">
        <v>2</v>
      </c>
      <c r="F90" s="11">
        <v>18</v>
      </c>
      <c r="G90" s="8">
        <v>16</v>
      </c>
      <c r="H90" s="24">
        <v>0.6</v>
      </c>
      <c r="I90" s="11"/>
      <c r="J90" s="11"/>
      <c r="K90" s="8">
        <v>4</v>
      </c>
      <c r="L90" s="11"/>
      <c r="M90" s="7"/>
      <c r="N90" s="14">
        <f>21600+C87*C90+D87+D90+E87*E90+F87*F90+G87*G90+800+I87*I90+J87*J90+K87*K90+L87*L90</f>
        <v>15506.8</v>
      </c>
      <c r="P90" s="34">
        <v>15507</v>
      </c>
      <c r="Q90" s="28">
        <f>100*(P90/P47-1)</f>
        <v>30.640269587194613</v>
      </c>
      <c r="R90" s="35">
        <f>100*(P90/P47-1)</f>
        <v>30.640269587194613</v>
      </c>
      <c r="AF90" s="13"/>
      <c r="AG90" s="36"/>
    </row>
    <row r="91" spans="1:33" ht="12.75">
      <c r="A91" s="22"/>
      <c r="B91" t="s">
        <v>18</v>
      </c>
      <c r="C91" s="6">
        <f aca="true" t="shared" si="5" ref="C91:H91">AVERAGE(C89:C90)</f>
        <v>0.44</v>
      </c>
      <c r="D91" s="6">
        <f t="shared" si="5"/>
        <v>0.8</v>
      </c>
      <c r="E91" s="6">
        <f t="shared" si="5"/>
        <v>2</v>
      </c>
      <c r="F91" s="6">
        <f t="shared" si="5"/>
        <v>17</v>
      </c>
      <c r="G91" s="6">
        <f t="shared" si="5"/>
        <v>15</v>
      </c>
      <c r="H91" s="6">
        <f t="shared" si="5"/>
        <v>0.44999999999999996</v>
      </c>
      <c r="I91" s="6"/>
      <c r="J91" s="5"/>
      <c r="K91" s="6">
        <f>AVERAGE(K89:K90)</f>
        <v>3.5</v>
      </c>
      <c r="M91" s="5"/>
      <c r="N91" s="26">
        <f>21600+C87*C91+D87+D91+E87*E91+F87*F91+G87*G91+H87*H91+I87*I91+J87*J91+K87*K91+L87*L91</f>
        <v>14587.8</v>
      </c>
      <c r="AF91" s="13"/>
      <c r="AG91" s="36"/>
    </row>
    <row r="92" spans="32:33" ht="12.75">
      <c r="AF92" s="13"/>
      <c r="AG92" s="36"/>
    </row>
    <row r="93" spans="1:33" ht="12.75">
      <c r="A93" s="14"/>
      <c r="B93" s="14">
        <v>21600</v>
      </c>
      <c r="C93" s="14">
        <v>-3200</v>
      </c>
      <c r="D93" s="14">
        <v>770</v>
      </c>
      <c r="E93" s="14">
        <v>-200</v>
      </c>
      <c r="F93" s="14">
        <v>-400</v>
      </c>
      <c r="G93" s="14">
        <v>-34</v>
      </c>
      <c r="H93" s="14">
        <v>1600</v>
      </c>
      <c r="I93" s="15"/>
      <c r="J93" s="15">
        <v>-1800</v>
      </c>
      <c r="K93" s="14">
        <v>300</v>
      </c>
      <c r="L93" s="15">
        <v>4100</v>
      </c>
      <c r="AF93" s="13"/>
      <c r="AG93" s="36"/>
    </row>
    <row r="94" spans="1:33" ht="12.75">
      <c r="A94" s="21" t="s">
        <v>48</v>
      </c>
      <c r="B94" s="7"/>
      <c r="C94" s="8" t="s">
        <v>2</v>
      </c>
      <c r="D94" s="8" t="s">
        <v>3</v>
      </c>
      <c r="E94" s="8" t="s">
        <v>4</v>
      </c>
      <c r="F94" s="8" t="s">
        <v>5</v>
      </c>
      <c r="G94" s="8" t="s">
        <v>6</v>
      </c>
      <c r="H94" s="8" t="s">
        <v>8</v>
      </c>
      <c r="I94" s="11" t="s">
        <v>11</v>
      </c>
      <c r="J94" s="11" t="s">
        <v>55</v>
      </c>
      <c r="K94" s="8" t="s">
        <v>7</v>
      </c>
      <c r="L94" s="11" t="s">
        <v>14</v>
      </c>
      <c r="M94" s="11" t="s">
        <v>36</v>
      </c>
      <c r="O94" s="27" t="s">
        <v>57</v>
      </c>
      <c r="P94" s="33"/>
      <c r="Q94" s="33"/>
      <c r="AE94" s="36"/>
      <c r="AF94" s="13"/>
      <c r="AG94" s="36"/>
    </row>
    <row r="95" spans="1:15" ht="12.75">
      <c r="A95" s="22" t="s">
        <v>47</v>
      </c>
      <c r="B95" t="s">
        <v>17</v>
      </c>
      <c r="C95" s="1">
        <v>0.13</v>
      </c>
      <c r="D95" s="1">
        <v>0.8</v>
      </c>
      <c r="E95" s="1">
        <v>2</v>
      </c>
      <c r="F95" s="5">
        <v>17</v>
      </c>
      <c r="G95" s="1">
        <v>8</v>
      </c>
      <c r="H95" s="1"/>
      <c r="I95" s="5"/>
      <c r="J95" s="5"/>
      <c r="K95" s="1"/>
      <c r="L95" s="5"/>
      <c r="N95" s="14">
        <f>21600+C93*C95+D93+D95+E93*E95+F93*F95+G93*G95+H93*H95+I93*I95+J93*J95+K93*K95+L93*L95</f>
        <v>14482.8</v>
      </c>
      <c r="O95" s="28">
        <f>100*(N95/N96-1)</f>
        <v>8.413929394855835</v>
      </c>
    </row>
    <row r="96" spans="1:14" ht="12.75">
      <c r="A96" s="22"/>
      <c r="B96" s="7" t="s">
        <v>16</v>
      </c>
      <c r="C96" s="8">
        <v>0.21</v>
      </c>
      <c r="D96" s="8">
        <v>0.8</v>
      </c>
      <c r="E96" s="8">
        <v>2</v>
      </c>
      <c r="F96" s="11">
        <v>19</v>
      </c>
      <c r="G96" s="8">
        <v>10</v>
      </c>
      <c r="H96" s="8"/>
      <c r="I96" s="11"/>
      <c r="J96" s="11"/>
      <c r="K96" s="8"/>
      <c r="L96" s="11"/>
      <c r="M96" s="7"/>
      <c r="N96" s="14">
        <f>21600+C93*C96+D93+D96+E93*E96+F93*F96+G93*G96+H93*H96+I93*I96+J93*J96+K93*K96+L93*L96</f>
        <v>13358.8</v>
      </c>
    </row>
    <row r="97" spans="1:19" ht="12.75">
      <c r="A97" s="22"/>
      <c r="B97" t="s">
        <v>18</v>
      </c>
      <c r="C97" s="6">
        <f>AVERAGE(C95:C96)</f>
        <v>0.16999999999999998</v>
      </c>
      <c r="D97" s="6">
        <f>AVERAGE(D95:D96)</f>
        <v>0.8</v>
      </c>
      <c r="E97" s="6">
        <f>AVERAGE(E95:E96)</f>
        <v>2</v>
      </c>
      <c r="F97" s="6">
        <f>AVERAGE(F95:F96)</f>
        <v>18</v>
      </c>
      <c r="G97" s="6">
        <f>AVERAGE(G95:G96)</f>
        <v>9</v>
      </c>
      <c r="H97" s="6"/>
      <c r="I97" s="6"/>
      <c r="J97" s="5"/>
      <c r="K97" s="6"/>
      <c r="M97" s="5"/>
      <c r="N97" s="38">
        <f>21600+C93*C97+D93+D97+E93*E97+F93*F97+G93*G97+H93*H97+I93*I97+J93*J97+K93*K97+L93*L97</f>
        <v>13920.8</v>
      </c>
      <c r="O97" s="39"/>
      <c r="P97" s="40"/>
      <c r="Q97" s="40"/>
      <c r="R97" s="39"/>
      <c r="S97" s="41">
        <v>13984.629999999997</v>
      </c>
    </row>
    <row r="99" spans="1:12" ht="12.75">
      <c r="A99" s="14"/>
      <c r="B99" s="14">
        <v>21600</v>
      </c>
      <c r="C99" s="14">
        <v>-3200</v>
      </c>
      <c r="D99" s="14">
        <v>770</v>
      </c>
      <c r="E99" s="14">
        <v>-200</v>
      </c>
      <c r="F99" s="14">
        <v>-400</v>
      </c>
      <c r="G99" s="14">
        <v>-34</v>
      </c>
      <c r="H99" s="23">
        <v>1600</v>
      </c>
      <c r="I99" s="15"/>
      <c r="J99" s="15">
        <v>-1800</v>
      </c>
      <c r="K99" s="14">
        <v>300</v>
      </c>
      <c r="L99" s="15">
        <v>4100</v>
      </c>
    </row>
    <row r="100" spans="1:17" ht="12.75">
      <c r="A100" s="21" t="s">
        <v>52</v>
      </c>
      <c r="B100" s="7"/>
      <c r="C100" s="8" t="s">
        <v>2</v>
      </c>
      <c r="D100" s="8" t="s">
        <v>3</v>
      </c>
      <c r="E100" s="8" t="s">
        <v>4</v>
      </c>
      <c r="F100" s="8" t="s">
        <v>5</v>
      </c>
      <c r="G100" s="8" t="s">
        <v>6</v>
      </c>
      <c r="H100" s="8" t="s">
        <v>8</v>
      </c>
      <c r="I100" s="11" t="s">
        <v>11</v>
      </c>
      <c r="J100" s="11" t="s">
        <v>55</v>
      </c>
      <c r="K100" s="8" t="s">
        <v>7</v>
      </c>
      <c r="L100" s="11" t="s">
        <v>14</v>
      </c>
      <c r="M100" s="11" t="s">
        <v>36</v>
      </c>
      <c r="O100" s="27" t="s">
        <v>57</v>
      </c>
      <c r="P100" s="33"/>
      <c r="Q100" s="33"/>
    </row>
    <row r="101" spans="1:15" ht="12.75">
      <c r="A101" s="22" t="s">
        <v>47</v>
      </c>
      <c r="B101" t="s">
        <v>17</v>
      </c>
      <c r="C101" s="1">
        <v>0.8</v>
      </c>
      <c r="D101" s="1">
        <v>0.8</v>
      </c>
      <c r="E101" s="1">
        <v>2</v>
      </c>
      <c r="F101" s="5">
        <v>17</v>
      </c>
      <c r="G101" s="1">
        <v>9</v>
      </c>
      <c r="H101" s="30">
        <v>3.3</v>
      </c>
      <c r="I101" s="5"/>
      <c r="J101" s="5"/>
      <c r="K101" s="1"/>
      <c r="L101" s="5"/>
      <c r="N101" s="14">
        <f>21600+C99*C101+D99+D101+E99*E101+F99*F101+G99*G101+800+I99*I101+J99*J101+K99*K101+L99*L101</f>
        <v>13104.8</v>
      </c>
      <c r="O101" s="28">
        <f>100*(N101/N102-1)</f>
        <v>-10.0859016933337</v>
      </c>
    </row>
    <row r="102" spans="1:14" ht="12.75">
      <c r="A102" s="22"/>
      <c r="B102" s="7" t="s">
        <v>16</v>
      </c>
      <c r="C102" s="8">
        <v>0.08</v>
      </c>
      <c r="D102" s="8">
        <v>0.8</v>
      </c>
      <c r="E102" s="8">
        <v>2</v>
      </c>
      <c r="F102" s="11">
        <v>19</v>
      </c>
      <c r="G102" s="8">
        <v>10</v>
      </c>
      <c r="H102" s="24">
        <v>3.3</v>
      </c>
      <c r="I102" s="11"/>
      <c r="J102" s="11"/>
      <c r="K102" s="8"/>
      <c r="L102" s="11"/>
      <c r="M102" s="7"/>
      <c r="N102" s="14">
        <f>21600+C99*C102+D99+D102+E99*E102+F99*F102+G99*G102+800+I99*I102+J99*J102+K99*K102+L99*L102</f>
        <v>14574.8</v>
      </c>
    </row>
    <row r="103" spans="1:14" ht="12.75">
      <c r="A103" s="22"/>
      <c r="B103" t="s">
        <v>18</v>
      </c>
      <c r="C103" s="6">
        <f aca="true" t="shared" si="6" ref="C103:H103">AVERAGE(C101:C102)</f>
        <v>0.44</v>
      </c>
      <c r="D103" s="6">
        <f t="shared" si="6"/>
        <v>0.8</v>
      </c>
      <c r="E103" s="6">
        <f t="shared" si="6"/>
        <v>2</v>
      </c>
      <c r="F103" s="6">
        <f t="shared" si="6"/>
        <v>18</v>
      </c>
      <c r="G103" s="6">
        <f t="shared" si="6"/>
        <v>9.5</v>
      </c>
      <c r="H103" s="6">
        <f t="shared" si="6"/>
        <v>3.3</v>
      </c>
      <c r="I103" s="6"/>
      <c r="J103" s="5"/>
      <c r="K103" s="6"/>
      <c r="M103" s="5"/>
      <c r="N103" s="26">
        <f>21600+C99*C103+D99+D103+E99*E103+F99*F103+G99*G103+800+I99*I103+J99*J103+K99*K103+L99*L103</f>
        <v>13839.8</v>
      </c>
    </row>
    <row r="105" spans="1:12" ht="12.75">
      <c r="A105" s="14"/>
      <c r="B105" s="14">
        <v>21600</v>
      </c>
      <c r="C105" s="14">
        <v>-3200</v>
      </c>
      <c r="D105" s="14">
        <v>770</v>
      </c>
      <c r="E105" s="14">
        <v>-200</v>
      </c>
      <c r="F105" s="14">
        <v>-400</v>
      </c>
      <c r="G105" s="23">
        <v>-63</v>
      </c>
      <c r="H105" s="14">
        <v>1600</v>
      </c>
      <c r="I105" s="15"/>
      <c r="J105" s="15">
        <v>-1800</v>
      </c>
      <c r="K105" s="14">
        <v>300</v>
      </c>
      <c r="L105" s="15">
        <v>4100</v>
      </c>
    </row>
    <row r="106" spans="1:17" ht="12.75">
      <c r="A106" s="21" t="s">
        <v>49</v>
      </c>
      <c r="B106" s="7"/>
      <c r="C106" s="8" t="s">
        <v>2</v>
      </c>
      <c r="D106" s="8" t="s">
        <v>3</v>
      </c>
      <c r="E106" s="8" t="s">
        <v>4</v>
      </c>
      <c r="F106" s="8" t="s">
        <v>5</v>
      </c>
      <c r="G106" s="8" t="s">
        <v>6</v>
      </c>
      <c r="H106" s="8" t="s">
        <v>8</v>
      </c>
      <c r="I106" s="11" t="s">
        <v>11</v>
      </c>
      <c r="J106" s="11" t="s">
        <v>55</v>
      </c>
      <c r="K106" s="8" t="s">
        <v>7</v>
      </c>
      <c r="L106" s="11" t="s">
        <v>14</v>
      </c>
      <c r="M106" s="11" t="s">
        <v>36</v>
      </c>
      <c r="O106" s="27" t="s">
        <v>57</v>
      </c>
      <c r="P106" s="33"/>
      <c r="Q106" s="33"/>
    </row>
    <row r="107" spans="1:15" ht="12.75">
      <c r="A107" s="22" t="s">
        <v>47</v>
      </c>
      <c r="B107" t="s">
        <v>17</v>
      </c>
      <c r="C107" s="1">
        <v>0.03</v>
      </c>
      <c r="D107" s="1">
        <v>0.4</v>
      </c>
      <c r="E107" s="1">
        <v>0.4</v>
      </c>
      <c r="F107" s="5">
        <v>17</v>
      </c>
      <c r="G107" s="1">
        <v>11.5</v>
      </c>
      <c r="H107" s="1"/>
      <c r="I107" s="5"/>
      <c r="J107" s="5"/>
      <c r="K107" s="1"/>
      <c r="L107" s="5"/>
      <c r="N107" s="14">
        <f>21600+C105*C107+D105+D107+E105*E107+F105*F107+G105*G107+H105*H107+I105*I107+J105*J107+K105*K107+L105*L107</f>
        <v>14669.900000000001</v>
      </c>
      <c r="O107" s="28">
        <f>100*(N107/N108-1)</f>
        <v>6.431649665539707</v>
      </c>
    </row>
    <row r="108" spans="1:14" ht="12.75">
      <c r="A108" s="22"/>
      <c r="B108" s="7" t="s">
        <v>16</v>
      </c>
      <c r="C108" s="8">
        <v>0.03</v>
      </c>
      <c r="D108" s="8">
        <v>0.4</v>
      </c>
      <c r="E108" s="8">
        <v>0.4</v>
      </c>
      <c r="F108" s="11">
        <v>19</v>
      </c>
      <c r="G108" s="8">
        <v>13</v>
      </c>
      <c r="H108" s="9">
        <v>0.005</v>
      </c>
      <c r="I108" s="11"/>
      <c r="J108" s="11"/>
      <c r="K108" s="8"/>
      <c r="L108" s="11"/>
      <c r="M108" s="7"/>
      <c r="N108" s="14">
        <f>21600+C105*C108+D105+D108+E105*E108+F105*F108+G105*G108+H105*H108+I105*I108+J105*J108+K105*K108+L105*L108</f>
        <v>13783.400000000001</v>
      </c>
    </row>
    <row r="109" spans="1:14" ht="12.75">
      <c r="A109" s="22"/>
      <c r="B109" t="s">
        <v>18</v>
      </c>
      <c r="C109" s="6">
        <f aca="true" t="shared" si="7" ref="C109:H109">AVERAGE(C107:C108)</f>
        <v>0.03</v>
      </c>
      <c r="D109" s="6">
        <f t="shared" si="7"/>
        <v>0.4</v>
      </c>
      <c r="E109" s="6">
        <f t="shared" si="7"/>
        <v>0.4</v>
      </c>
      <c r="F109" s="6">
        <f t="shared" si="7"/>
        <v>18</v>
      </c>
      <c r="G109" s="6">
        <f t="shared" si="7"/>
        <v>12.25</v>
      </c>
      <c r="H109" s="6">
        <f t="shared" si="7"/>
        <v>0.005</v>
      </c>
      <c r="I109" s="6"/>
      <c r="J109" s="5"/>
      <c r="K109" s="6"/>
      <c r="M109" s="5"/>
      <c r="N109" s="26">
        <f>21600+C105*C109+D105+D109+E105*E109+F105*F109+G105*G109+H105*H109+I105*I109+J105*J109+K105*K109+L105*L109</f>
        <v>14230.650000000001</v>
      </c>
    </row>
    <row r="110" spans="8:9" ht="12.75">
      <c r="H110">
        <v>800</v>
      </c>
      <c r="I110" t="s">
        <v>56</v>
      </c>
    </row>
    <row r="111" spans="1:12" ht="12.75">
      <c r="A111" s="14"/>
      <c r="B111" s="14">
        <v>21600</v>
      </c>
      <c r="C111" s="14">
        <v>-3200</v>
      </c>
      <c r="D111" s="14">
        <v>770</v>
      </c>
      <c r="E111" s="14">
        <v>-200</v>
      </c>
      <c r="F111" s="14">
        <v>-400</v>
      </c>
      <c r="G111" s="23">
        <v>-63</v>
      </c>
      <c r="H111" s="23">
        <v>1600</v>
      </c>
      <c r="I111" s="15"/>
      <c r="J111" s="15">
        <v>-1800</v>
      </c>
      <c r="K111" s="14">
        <v>300</v>
      </c>
      <c r="L111" s="15">
        <v>4100</v>
      </c>
    </row>
    <row r="112" spans="1:17" ht="12.75">
      <c r="A112" s="21" t="s">
        <v>54</v>
      </c>
      <c r="B112" s="7"/>
      <c r="C112" s="8" t="s">
        <v>2</v>
      </c>
      <c r="D112" s="8" t="s">
        <v>3</v>
      </c>
      <c r="E112" s="8" t="s">
        <v>4</v>
      </c>
      <c r="F112" s="8" t="s">
        <v>5</v>
      </c>
      <c r="G112" s="8" t="s">
        <v>6</v>
      </c>
      <c r="H112" s="8" t="s">
        <v>8</v>
      </c>
      <c r="I112" s="11" t="s">
        <v>11</v>
      </c>
      <c r="J112" s="11" t="s">
        <v>55</v>
      </c>
      <c r="K112" s="8" t="s">
        <v>7</v>
      </c>
      <c r="L112" s="11" t="s">
        <v>14</v>
      </c>
      <c r="M112" s="11" t="s">
        <v>36</v>
      </c>
      <c r="O112" s="27" t="s">
        <v>57</v>
      </c>
      <c r="P112" s="33"/>
      <c r="Q112" s="33"/>
    </row>
    <row r="113" spans="1:15" ht="12.75">
      <c r="A113" s="22" t="s">
        <v>47</v>
      </c>
      <c r="B113" t="s">
        <v>17</v>
      </c>
      <c r="C113" s="1">
        <v>0.12</v>
      </c>
      <c r="D113" s="1">
        <v>0.8</v>
      </c>
      <c r="E113" s="1">
        <v>2</v>
      </c>
      <c r="F113" s="5">
        <v>17</v>
      </c>
      <c r="G113" s="1">
        <v>11</v>
      </c>
      <c r="H113" s="29">
        <v>3.3</v>
      </c>
      <c r="I113" s="5"/>
      <c r="J113" s="5"/>
      <c r="K113" s="1"/>
      <c r="L113" s="5"/>
      <c r="N113" s="14">
        <f>21600+C111*C113+D111+D113+E111*E113+F111*F113+G111*G113+800+I111*I113+J111*J113+K111*K113+L111*L113</f>
        <v>14893.8</v>
      </c>
      <c r="O113" s="28">
        <f>100*(N113/N114-1)</f>
        <v>6.629533641661545</v>
      </c>
    </row>
    <row r="114" spans="1:14" ht="12.75">
      <c r="A114" s="22"/>
      <c r="B114" s="7" t="s">
        <v>16</v>
      </c>
      <c r="C114" s="8">
        <v>0.12</v>
      </c>
      <c r="D114" s="8">
        <v>0.8</v>
      </c>
      <c r="E114" s="8">
        <v>2</v>
      </c>
      <c r="F114" s="11">
        <v>19</v>
      </c>
      <c r="G114" s="8">
        <v>13</v>
      </c>
      <c r="H114" s="25">
        <v>3.3</v>
      </c>
      <c r="I114" s="11"/>
      <c r="J114" s="11"/>
      <c r="K114" s="8"/>
      <c r="L114" s="11"/>
      <c r="M114" s="7"/>
      <c r="N114" s="14">
        <f>21600+C111*C114+D111+D114+E111*E114+F111*F114+G111*G114+800+I111*I114+J111*J114+K111*K114+L111*L114</f>
        <v>13967.8</v>
      </c>
    </row>
    <row r="115" spans="1:14" ht="12.75">
      <c r="A115" s="22"/>
      <c r="B115" t="s">
        <v>18</v>
      </c>
      <c r="C115" s="6">
        <f aca="true" t="shared" si="8" ref="C115:H115">AVERAGE(C113:C114)</f>
        <v>0.12</v>
      </c>
      <c r="D115" s="6">
        <f t="shared" si="8"/>
        <v>0.8</v>
      </c>
      <c r="E115" s="6">
        <f t="shared" si="8"/>
        <v>2</v>
      </c>
      <c r="F115" s="6">
        <f t="shared" si="8"/>
        <v>18</v>
      </c>
      <c r="G115" s="6">
        <f t="shared" si="8"/>
        <v>12</v>
      </c>
      <c r="H115" s="32">
        <f t="shared" si="8"/>
        <v>3.3</v>
      </c>
      <c r="I115" s="6"/>
      <c r="J115" s="5"/>
      <c r="K115" s="6"/>
      <c r="M115" s="5"/>
      <c r="N115" s="26">
        <f>21600+C111*C115+D111+D115+E111*E115+F111*F115+G111*G115+800+I111*I115+J111*J115+K111*K115+L111*L115</f>
        <v>14430.8</v>
      </c>
    </row>
    <row r="116" spans="10:23" ht="12.75">
      <c r="J116">
        <v>-1800</v>
      </c>
      <c r="K116" t="s">
        <v>56</v>
      </c>
      <c r="W116" t="s">
        <v>53</v>
      </c>
    </row>
    <row r="117" spans="1:31" ht="12.75">
      <c r="A117" s="14"/>
      <c r="B117" s="14">
        <v>21600</v>
      </c>
      <c r="C117" s="14">
        <v>-3200</v>
      </c>
      <c r="D117" s="14">
        <v>770</v>
      </c>
      <c r="E117" s="14">
        <v>-200</v>
      </c>
      <c r="F117" s="14">
        <v>-400</v>
      </c>
      <c r="G117" s="14">
        <v>-34</v>
      </c>
      <c r="H117" s="14">
        <v>1600</v>
      </c>
      <c r="I117" s="15"/>
      <c r="J117" s="23">
        <v>-1800</v>
      </c>
      <c r="K117" s="14">
        <v>300</v>
      </c>
      <c r="L117" s="15">
        <v>4100</v>
      </c>
      <c r="AE117" s="36"/>
    </row>
    <row r="118" spans="1:31" ht="12.75">
      <c r="A118" s="21" t="s">
        <v>50</v>
      </c>
      <c r="B118" s="7"/>
      <c r="C118" s="8" t="s">
        <v>2</v>
      </c>
      <c r="D118" s="8" t="s">
        <v>3</v>
      </c>
      <c r="E118" s="8" t="s">
        <v>4</v>
      </c>
      <c r="F118" s="8" t="s">
        <v>5</v>
      </c>
      <c r="G118" s="8" t="s">
        <v>6</v>
      </c>
      <c r="H118" s="8" t="s">
        <v>8</v>
      </c>
      <c r="I118" s="11" t="s">
        <v>11</v>
      </c>
      <c r="J118" s="11" t="s">
        <v>55</v>
      </c>
      <c r="K118" s="8" t="s">
        <v>7</v>
      </c>
      <c r="L118" s="11" t="s">
        <v>14</v>
      </c>
      <c r="M118" s="11" t="s">
        <v>36</v>
      </c>
      <c r="O118" s="27" t="s">
        <v>57</v>
      </c>
      <c r="P118" s="33"/>
      <c r="Q118" s="33"/>
      <c r="AE118" s="36"/>
    </row>
    <row r="119" spans="1:15" ht="12.75">
      <c r="A119" s="22" t="s">
        <v>47</v>
      </c>
      <c r="B119" t="s">
        <v>17</v>
      </c>
      <c r="C119" s="1">
        <v>0.28</v>
      </c>
      <c r="D119" s="1">
        <v>0.8</v>
      </c>
      <c r="E119" s="1">
        <v>0.8</v>
      </c>
      <c r="F119" s="5">
        <v>18</v>
      </c>
      <c r="G119" s="1">
        <v>8</v>
      </c>
      <c r="H119" s="1">
        <v>0.2</v>
      </c>
      <c r="I119" s="5"/>
      <c r="J119" s="5">
        <v>1</v>
      </c>
      <c r="K119" s="1">
        <v>1</v>
      </c>
      <c r="L119" s="5">
        <v>0.2</v>
      </c>
      <c r="N119" s="14">
        <f>21600+C117*C119+D117+D119+E117*E119+F117*F119+G117*G119+H117*H119+I117*I119+J117*J119+K117*K119+L117*L119</f>
        <v>13482.8</v>
      </c>
      <c r="O119" s="28">
        <f>100*(N119/N120-1)</f>
        <v>-4.450491821866942</v>
      </c>
    </row>
    <row r="120" spans="1:14" ht="12.75">
      <c r="A120" s="22"/>
      <c r="B120" s="7" t="s">
        <v>16</v>
      </c>
      <c r="C120" s="8">
        <v>0.35</v>
      </c>
      <c r="D120" s="8">
        <v>0.8</v>
      </c>
      <c r="E120" s="8">
        <v>1.5</v>
      </c>
      <c r="F120" s="11">
        <v>20</v>
      </c>
      <c r="G120" s="8">
        <v>10</v>
      </c>
      <c r="H120" s="9">
        <v>0.5</v>
      </c>
      <c r="I120" s="11"/>
      <c r="J120" s="24">
        <v>1.5</v>
      </c>
      <c r="K120" s="8">
        <v>1.5</v>
      </c>
      <c r="L120" s="11">
        <v>0.5</v>
      </c>
      <c r="M120" s="7"/>
      <c r="N120" s="14">
        <f>21600+C117*C120+D117+D120+E117*E120+F117*F120+G117*G120+H117*H120+I117*I120-1800+K117*K120+L117*L120</f>
        <v>14110.8</v>
      </c>
    </row>
    <row r="121" spans="1:31" ht="12.75">
      <c r="A121" s="22"/>
      <c r="B121" t="s">
        <v>18</v>
      </c>
      <c r="C121" s="6">
        <f aca="true" t="shared" si="9" ref="C121:L121">AVERAGE(C119:C120)</f>
        <v>0.315</v>
      </c>
      <c r="D121" s="6">
        <f t="shared" si="9"/>
        <v>0.8</v>
      </c>
      <c r="E121" s="6">
        <f t="shared" si="9"/>
        <v>1.15</v>
      </c>
      <c r="F121" s="6">
        <f t="shared" si="9"/>
        <v>19</v>
      </c>
      <c r="G121" s="6">
        <f t="shared" si="9"/>
        <v>9</v>
      </c>
      <c r="H121" s="6">
        <f t="shared" si="9"/>
        <v>0.35</v>
      </c>
      <c r="I121" s="6"/>
      <c r="J121" s="32">
        <f t="shared" si="9"/>
        <v>1.25</v>
      </c>
      <c r="K121" s="6">
        <f t="shared" si="9"/>
        <v>1.25</v>
      </c>
      <c r="L121" s="6">
        <f t="shared" si="9"/>
        <v>0.35</v>
      </c>
      <c r="M121" s="5"/>
      <c r="N121" s="26">
        <f>21600+C117*C121+D117+D121+E117*E121+F117*F121+G117*G121+H117*H121+I117*I121-1800+K117*K121+L117*L121</f>
        <v>13796.8</v>
      </c>
      <c r="AE121" s="36"/>
    </row>
    <row r="125" spans="1:16" ht="12.75">
      <c r="A125" t="s">
        <v>0</v>
      </c>
      <c r="P125"/>
    </row>
    <row r="126" ht="12.75">
      <c r="P126"/>
    </row>
    <row r="127" spans="1:16" ht="12.75">
      <c r="A127" s="7" t="s">
        <v>1</v>
      </c>
      <c r="B127" s="7"/>
      <c r="C127" s="7" t="s">
        <v>2</v>
      </c>
      <c r="D127" s="7" t="s">
        <v>3</v>
      </c>
      <c r="E127" s="7" t="s">
        <v>4</v>
      </c>
      <c r="F127" s="7" t="s">
        <v>5</v>
      </c>
      <c r="G127" s="7" t="s">
        <v>6</v>
      </c>
      <c r="H127" s="7" t="s">
        <v>7</v>
      </c>
      <c r="I127" s="7" t="s">
        <v>8</v>
      </c>
      <c r="J127" s="7" t="s">
        <v>9</v>
      </c>
      <c r="K127" s="7" t="s">
        <v>10</v>
      </c>
      <c r="L127" s="7" t="s">
        <v>11</v>
      </c>
      <c r="M127" s="7" t="s">
        <v>12</v>
      </c>
      <c r="N127" s="7" t="s">
        <v>13</v>
      </c>
      <c r="O127" s="7" t="s">
        <v>14</v>
      </c>
      <c r="P127" s="7" t="s">
        <v>15</v>
      </c>
    </row>
    <row r="128" spans="1:16" ht="12.75">
      <c r="A128" t="s">
        <v>19</v>
      </c>
      <c r="B128" t="s">
        <v>17</v>
      </c>
      <c r="C128" s="1">
        <v>0.06</v>
      </c>
      <c r="D128" s="1">
        <v>0.4</v>
      </c>
      <c r="E128" s="1">
        <v>1</v>
      </c>
      <c r="F128" s="1"/>
      <c r="G128" s="1"/>
      <c r="H128" s="1">
        <v>0.2</v>
      </c>
      <c r="I128" s="1">
        <v>0.05</v>
      </c>
      <c r="J128" s="2"/>
      <c r="K128" s="2"/>
      <c r="L128" s="3"/>
      <c r="M128" s="3"/>
      <c r="N128" s="3"/>
      <c r="O128" s="3"/>
      <c r="P128" s="3"/>
    </row>
    <row r="129" spans="2:16" ht="12.75">
      <c r="B129" s="7" t="s">
        <v>16</v>
      </c>
      <c r="C129" s="8">
        <v>0.11</v>
      </c>
      <c r="D129" s="8">
        <v>0.7</v>
      </c>
      <c r="E129" s="8">
        <v>1.3</v>
      </c>
      <c r="F129" s="8">
        <v>0.3</v>
      </c>
      <c r="G129" s="8">
        <v>0.3</v>
      </c>
      <c r="H129" s="8">
        <v>0.4</v>
      </c>
      <c r="I129" s="8">
        <v>0.12</v>
      </c>
      <c r="J129" s="9">
        <v>0.025</v>
      </c>
      <c r="K129" s="9">
        <v>0.03</v>
      </c>
      <c r="L129" s="10"/>
      <c r="M129" s="10"/>
      <c r="N129" s="10"/>
      <c r="O129" s="10"/>
      <c r="P129" s="10"/>
    </row>
    <row r="130" spans="2:16" ht="12.75">
      <c r="B130" t="s">
        <v>18</v>
      </c>
      <c r="C130" s="6">
        <f>AVERAGE(C128:C129)</f>
        <v>0.08499999999999999</v>
      </c>
      <c r="D130" s="6">
        <f aca="true" t="shared" si="10" ref="D130:I130">AVERAGE(D128:D129)</f>
        <v>0.55</v>
      </c>
      <c r="E130" s="6">
        <f t="shared" si="10"/>
        <v>1.15</v>
      </c>
      <c r="F130" s="6"/>
      <c r="G130" s="6"/>
      <c r="H130" s="6">
        <f t="shared" si="10"/>
        <v>0.30000000000000004</v>
      </c>
      <c r="I130" s="6">
        <f t="shared" si="10"/>
        <v>0.08499999999999999</v>
      </c>
      <c r="J130" s="6"/>
      <c r="K130" s="6"/>
      <c r="L130" s="3"/>
      <c r="M130" s="3"/>
      <c r="N130" s="3"/>
      <c r="O130" s="3"/>
      <c r="P130" s="3"/>
    </row>
    <row r="131" spans="3:16" ht="12.75">
      <c r="C131" s="1"/>
      <c r="D131" s="1"/>
      <c r="E131" s="1"/>
      <c r="F131" s="1"/>
      <c r="G131" s="1"/>
      <c r="H131" s="1"/>
      <c r="I131" s="1"/>
      <c r="J131" s="2"/>
      <c r="K131" s="2"/>
      <c r="L131" s="1"/>
      <c r="M131" s="1"/>
      <c r="N131" s="1"/>
      <c r="O131" s="1"/>
      <c r="P131" s="1"/>
    </row>
    <row r="132" spans="1:16" ht="12.75">
      <c r="A132" t="s">
        <v>20</v>
      </c>
      <c r="B132" t="s">
        <v>17</v>
      </c>
      <c r="C132" s="1">
        <v>0.12</v>
      </c>
      <c r="D132" s="1">
        <v>0.45</v>
      </c>
      <c r="E132" s="1">
        <v>0.6</v>
      </c>
      <c r="F132" s="1"/>
      <c r="G132" s="1"/>
      <c r="H132" s="3"/>
      <c r="I132" s="1">
        <v>0.05</v>
      </c>
      <c r="J132" s="2"/>
      <c r="K132" s="2"/>
      <c r="L132" s="1">
        <v>0.2</v>
      </c>
      <c r="M132" s="3"/>
      <c r="N132" s="3"/>
      <c r="O132" s="3"/>
      <c r="P132" s="1">
        <v>0.05</v>
      </c>
    </row>
    <row r="133" spans="2:16" ht="12.75">
      <c r="B133" s="7" t="s">
        <v>16</v>
      </c>
      <c r="C133" s="8">
        <v>0.18</v>
      </c>
      <c r="D133" s="8">
        <v>0.85</v>
      </c>
      <c r="E133" s="8">
        <v>1</v>
      </c>
      <c r="F133" s="8">
        <v>0.3</v>
      </c>
      <c r="G133" s="8">
        <v>0.4</v>
      </c>
      <c r="H133" s="10"/>
      <c r="I133" s="8">
        <v>0.2</v>
      </c>
      <c r="J133" s="9">
        <v>0.025</v>
      </c>
      <c r="K133" s="9">
        <v>0.025</v>
      </c>
      <c r="L133" s="8">
        <v>0.5</v>
      </c>
      <c r="M133" s="12"/>
      <c r="N133" s="10"/>
      <c r="O133" s="10"/>
      <c r="P133" s="8">
        <v>0.15</v>
      </c>
    </row>
    <row r="134" spans="2:16" ht="12.75">
      <c r="B134" t="s">
        <v>18</v>
      </c>
      <c r="C134" s="6">
        <f>AVERAGE(C132:C133)</f>
        <v>0.15</v>
      </c>
      <c r="D134" s="6">
        <f>AVERAGE(D132:D133)</f>
        <v>0.65</v>
      </c>
      <c r="E134" s="6">
        <f>AVERAGE(E132:E133)</f>
        <v>0.8</v>
      </c>
      <c r="F134" s="1"/>
      <c r="G134" s="1"/>
      <c r="H134" s="3"/>
      <c r="I134" s="6">
        <f>AVERAGE(I132:I133)</f>
        <v>0.125</v>
      </c>
      <c r="J134" s="2"/>
      <c r="K134" s="2"/>
      <c r="M134" s="4"/>
      <c r="N134" s="3"/>
      <c r="O134" s="3"/>
      <c r="P134" s="6">
        <f>AVERAGE(L132:L133)</f>
        <v>0.35</v>
      </c>
    </row>
    <row r="135" spans="3:16" ht="12.75">
      <c r="C135" s="1"/>
      <c r="D135" s="1"/>
      <c r="E135" s="1"/>
      <c r="F135" s="1"/>
      <c r="G135" s="1"/>
      <c r="H135" s="1"/>
      <c r="I135" s="1"/>
      <c r="J135" s="2"/>
      <c r="K135" s="2"/>
      <c r="L135" s="1"/>
      <c r="M135" s="1"/>
      <c r="N135" s="1"/>
      <c r="O135" s="1"/>
      <c r="P135" s="1"/>
    </row>
    <row r="136" spans="1:16" ht="12.75">
      <c r="A136" t="s">
        <v>21</v>
      </c>
      <c r="B136" t="s">
        <v>17</v>
      </c>
      <c r="C136" s="1">
        <v>0.07</v>
      </c>
      <c r="D136" s="1"/>
      <c r="E136" s="1">
        <v>0.4</v>
      </c>
      <c r="F136" s="1">
        <v>1.4</v>
      </c>
      <c r="G136" s="1"/>
      <c r="H136" s="1">
        <v>0.4</v>
      </c>
      <c r="I136" s="1">
        <v>0.05</v>
      </c>
      <c r="J136" s="2"/>
      <c r="K136" s="2"/>
      <c r="L136" s="3"/>
      <c r="M136" s="1">
        <v>0.2</v>
      </c>
      <c r="N136" s="3"/>
      <c r="O136" s="3"/>
      <c r="P136" s="3"/>
    </row>
    <row r="137" spans="2:16" ht="12.75">
      <c r="B137" s="7" t="s">
        <v>16</v>
      </c>
      <c r="C137" s="8">
        <v>0.12</v>
      </c>
      <c r="D137" s="8">
        <v>0.35</v>
      </c>
      <c r="E137" s="8">
        <v>0.7</v>
      </c>
      <c r="F137" s="8">
        <v>1.8</v>
      </c>
      <c r="G137" s="8">
        <v>0.3</v>
      </c>
      <c r="H137" s="8">
        <v>0.6</v>
      </c>
      <c r="I137" s="8">
        <v>0.12</v>
      </c>
      <c r="J137" s="9">
        <v>0.03</v>
      </c>
      <c r="K137" s="9">
        <v>0.03</v>
      </c>
      <c r="L137" s="10"/>
      <c r="M137" s="8">
        <v>0.35</v>
      </c>
      <c r="N137" s="10"/>
      <c r="O137" s="10"/>
      <c r="P137" s="10"/>
    </row>
    <row r="138" spans="2:16" ht="12.75">
      <c r="B138" t="s">
        <v>18</v>
      </c>
      <c r="C138" s="6">
        <f>AVERAGE(C136:C137)</f>
        <v>0.095</v>
      </c>
      <c r="D138" s="1"/>
      <c r="E138" s="6">
        <f>AVERAGE(E136:E137)</f>
        <v>0.55</v>
      </c>
      <c r="F138" s="6">
        <f>AVERAGE(F136:F137)</f>
        <v>1.6</v>
      </c>
      <c r="G138" s="6"/>
      <c r="I138" s="6">
        <f>AVERAGE(I136:I137)</f>
        <v>0.08499999999999999</v>
      </c>
      <c r="J138" s="6"/>
      <c r="K138" s="6"/>
      <c r="L138" s="1"/>
      <c r="M138" s="6">
        <f>AVERAGE(M136:M137)</f>
        <v>0.275</v>
      </c>
      <c r="N138" s="1"/>
      <c r="O138" s="1"/>
      <c r="P138" s="1"/>
    </row>
    <row r="139" spans="3:16" ht="12.75">
      <c r="C139" s="1"/>
      <c r="D139" s="1"/>
      <c r="E139" s="1"/>
      <c r="F139" s="1"/>
      <c r="G139" s="1"/>
      <c r="H139" s="1"/>
      <c r="I139" s="1"/>
      <c r="J139" s="2"/>
      <c r="K139" s="2"/>
      <c r="L139" s="1"/>
      <c r="M139" s="1"/>
      <c r="N139" s="1"/>
      <c r="O139" s="1"/>
      <c r="P139" s="1"/>
    </row>
    <row r="140" spans="1:16" ht="12.75">
      <c r="A140" t="s">
        <v>22</v>
      </c>
      <c r="B140" t="s">
        <v>17</v>
      </c>
      <c r="C140" s="1">
        <v>0.1</v>
      </c>
      <c r="D140" s="1"/>
      <c r="E140" s="1">
        <v>0.4</v>
      </c>
      <c r="F140" s="1">
        <v>1.7</v>
      </c>
      <c r="G140" s="1"/>
      <c r="H140" s="1">
        <v>0.4</v>
      </c>
      <c r="I140" s="1">
        <v>0.05</v>
      </c>
      <c r="J140" s="2"/>
      <c r="K140" s="2"/>
      <c r="L140" s="3"/>
      <c r="M140" s="1">
        <v>0.2</v>
      </c>
      <c r="N140" s="3"/>
      <c r="O140" s="3"/>
      <c r="P140" s="3"/>
    </row>
    <row r="141" spans="2:16" ht="12.75">
      <c r="B141" s="7" t="s">
        <v>16</v>
      </c>
      <c r="C141" s="8">
        <v>0.15</v>
      </c>
      <c r="D141" s="8">
        <v>0.35</v>
      </c>
      <c r="E141" s="8">
        <v>0.7</v>
      </c>
      <c r="F141" s="8">
        <v>2.2</v>
      </c>
      <c r="G141" s="8">
        <v>0.3</v>
      </c>
      <c r="H141" s="8">
        <v>0.6</v>
      </c>
      <c r="I141" s="8">
        <v>0.12</v>
      </c>
      <c r="J141" s="9">
        <v>0.03</v>
      </c>
      <c r="K141" s="9">
        <v>0.03</v>
      </c>
      <c r="L141" s="10"/>
      <c r="M141" s="8">
        <v>0.35</v>
      </c>
      <c r="N141" s="10"/>
      <c r="O141" s="10"/>
      <c r="P141" s="3"/>
    </row>
    <row r="142" spans="2:16" ht="12.75">
      <c r="B142" t="s">
        <v>18</v>
      </c>
      <c r="C142" s="6">
        <f>AVERAGE(C140:C141)</f>
        <v>0.125</v>
      </c>
      <c r="D142" s="6"/>
      <c r="E142" s="6">
        <f aca="true" t="shared" si="11" ref="E142:M142">AVERAGE(E140:E141)</f>
        <v>0.55</v>
      </c>
      <c r="F142" s="6">
        <f t="shared" si="11"/>
        <v>1.9500000000000002</v>
      </c>
      <c r="G142" s="6"/>
      <c r="H142" s="6">
        <f t="shared" si="11"/>
        <v>0.5</v>
      </c>
      <c r="I142" s="6">
        <f t="shared" si="11"/>
        <v>0.08499999999999999</v>
      </c>
      <c r="J142" s="6"/>
      <c r="K142" s="6"/>
      <c r="L142" s="6"/>
      <c r="M142" s="6">
        <f t="shared" si="11"/>
        <v>0.275</v>
      </c>
      <c r="N142" s="6"/>
      <c r="O142" s="6"/>
      <c r="P142" s="6"/>
    </row>
    <row r="143" spans="10:16" ht="12.75">
      <c r="J143" s="2"/>
      <c r="K143" s="2"/>
      <c r="P143"/>
    </row>
    <row r="144" spans="1:22" ht="12.75">
      <c r="A144" t="s">
        <v>23</v>
      </c>
      <c r="J144" s="2"/>
      <c r="K144" s="2"/>
      <c r="P144"/>
      <c r="V144" t="s">
        <v>53</v>
      </c>
    </row>
    <row r="145" spans="10:16" ht="12.75">
      <c r="J145" s="2"/>
      <c r="K145" s="2"/>
      <c r="P145"/>
    </row>
    <row r="146" spans="1:16" ht="12.75">
      <c r="A146" s="7" t="s">
        <v>1</v>
      </c>
      <c r="B146" s="7"/>
      <c r="C146" s="7" t="s">
        <v>2</v>
      </c>
      <c r="D146" s="7" t="s">
        <v>3</v>
      </c>
      <c r="E146" s="7" t="s">
        <v>4</v>
      </c>
      <c r="F146" s="7" t="s">
        <v>5</v>
      </c>
      <c r="G146" s="7" t="s">
        <v>6</v>
      </c>
      <c r="H146" s="7" t="s">
        <v>7</v>
      </c>
      <c r="I146" s="7" t="s">
        <v>8</v>
      </c>
      <c r="J146" s="9" t="s">
        <v>9</v>
      </c>
      <c r="K146" s="9" t="s">
        <v>10</v>
      </c>
      <c r="L146" s="7" t="s">
        <v>11</v>
      </c>
      <c r="M146" s="7" t="s">
        <v>12</v>
      </c>
      <c r="N146" s="7" t="s">
        <v>13</v>
      </c>
      <c r="O146" s="7" t="s">
        <v>14</v>
      </c>
      <c r="P146" s="7" t="s">
        <v>15</v>
      </c>
    </row>
    <row r="147" spans="1:16" ht="12.75">
      <c r="A147" t="s">
        <v>24</v>
      </c>
      <c r="B147" t="s">
        <v>17</v>
      </c>
      <c r="C147" s="1">
        <v>0.08</v>
      </c>
      <c r="D147" s="1">
        <v>0.3</v>
      </c>
      <c r="E147" s="1">
        <v>0.35</v>
      </c>
      <c r="F147" s="1">
        <v>10.5</v>
      </c>
      <c r="G147" s="1">
        <v>0.8</v>
      </c>
      <c r="H147" s="1">
        <v>1</v>
      </c>
      <c r="I147" s="3"/>
      <c r="J147" s="2"/>
      <c r="K147" s="2"/>
      <c r="L147" s="3"/>
      <c r="M147" s="1">
        <v>0.2</v>
      </c>
      <c r="N147" s="1">
        <v>1</v>
      </c>
      <c r="O147" s="3"/>
      <c r="P147" s="3"/>
    </row>
    <row r="148" spans="2:16" ht="12.75">
      <c r="B148" s="7" t="s">
        <v>16</v>
      </c>
      <c r="C148" s="8">
        <v>0.13</v>
      </c>
      <c r="D148" s="8">
        <v>0.6</v>
      </c>
      <c r="E148" s="8">
        <v>0.6</v>
      </c>
      <c r="F148" s="8">
        <v>12</v>
      </c>
      <c r="G148" s="8">
        <v>1.1</v>
      </c>
      <c r="H148" s="8">
        <v>1.3</v>
      </c>
      <c r="I148" s="10"/>
      <c r="J148" s="9">
        <v>0.025</v>
      </c>
      <c r="K148" s="9">
        <v>0.03</v>
      </c>
      <c r="L148" s="10"/>
      <c r="M148" s="8">
        <v>0.5</v>
      </c>
      <c r="N148" s="8">
        <v>1.4</v>
      </c>
      <c r="O148" s="10"/>
      <c r="P148" s="10"/>
    </row>
    <row r="149" spans="2:16" ht="12.75">
      <c r="B149" t="s">
        <v>18</v>
      </c>
      <c r="C149" s="6">
        <f>AVERAGE(C147:C148)</f>
        <v>0.10500000000000001</v>
      </c>
      <c r="D149" s="6">
        <f aca="true" t="shared" si="12" ref="D149:N149">AVERAGE(D147:D148)</f>
        <v>0.44999999999999996</v>
      </c>
      <c r="E149" s="6">
        <f t="shared" si="12"/>
        <v>0.475</v>
      </c>
      <c r="F149" s="6">
        <f t="shared" si="12"/>
        <v>11.25</v>
      </c>
      <c r="G149" s="6">
        <f t="shared" si="12"/>
        <v>0.9500000000000001</v>
      </c>
      <c r="H149" s="6">
        <f t="shared" si="12"/>
        <v>1.15</v>
      </c>
      <c r="I149" s="6"/>
      <c r="J149" s="6"/>
      <c r="K149" s="6"/>
      <c r="L149" s="6"/>
      <c r="M149" s="6">
        <f t="shared" si="12"/>
        <v>0.35</v>
      </c>
      <c r="N149" s="6">
        <f t="shared" si="12"/>
        <v>1.2</v>
      </c>
      <c r="O149" s="1"/>
      <c r="P149" s="1"/>
    </row>
    <row r="150" spans="3:16" ht="12.75">
      <c r="C150" s="1"/>
      <c r="D150" s="1"/>
      <c r="E150" s="1"/>
      <c r="F150" s="1"/>
      <c r="G150" s="1"/>
      <c r="H150" s="1"/>
      <c r="I150" s="1"/>
      <c r="J150" s="2"/>
      <c r="K150" s="2"/>
      <c r="L150" s="1"/>
      <c r="M150" s="1"/>
      <c r="N150" s="1"/>
      <c r="O150" s="1"/>
      <c r="P150" s="1"/>
    </row>
    <row r="151" spans="1:16" ht="12.75">
      <c r="A151" t="s">
        <v>25</v>
      </c>
      <c r="B151" t="s">
        <v>17</v>
      </c>
      <c r="C151" s="1">
        <v>0.05</v>
      </c>
      <c r="D151" s="1">
        <v>0.3</v>
      </c>
      <c r="E151" s="1">
        <v>1.8</v>
      </c>
      <c r="F151" s="1">
        <v>17.5</v>
      </c>
      <c r="G151" s="1">
        <v>8</v>
      </c>
      <c r="H151" s="3"/>
      <c r="I151" s="3"/>
      <c r="J151" s="2"/>
      <c r="K151" s="2"/>
      <c r="L151" s="3"/>
      <c r="M151" s="3"/>
      <c r="N151" s="3"/>
      <c r="O151" s="3"/>
      <c r="P151" s="3"/>
    </row>
    <row r="152" spans="2:16" ht="12.75">
      <c r="B152" s="7" t="s">
        <v>16</v>
      </c>
      <c r="C152" s="8">
        <v>0.1</v>
      </c>
      <c r="D152" s="8">
        <v>0.7</v>
      </c>
      <c r="E152" s="8">
        <v>2.3</v>
      </c>
      <c r="F152" s="8">
        <v>19.5</v>
      </c>
      <c r="G152" s="8">
        <v>9</v>
      </c>
      <c r="H152" s="10"/>
      <c r="I152" s="10"/>
      <c r="J152" s="9">
        <v>0.018</v>
      </c>
      <c r="K152" s="9">
        <v>0.025</v>
      </c>
      <c r="L152" s="10"/>
      <c r="M152" s="10"/>
      <c r="N152" s="10"/>
      <c r="O152" s="10"/>
      <c r="P152" s="10"/>
    </row>
    <row r="153" spans="2:16" ht="12.75">
      <c r="B153" t="s">
        <v>18</v>
      </c>
      <c r="C153" s="6">
        <f>AVERAGE(C151:C152)</f>
        <v>0.07500000000000001</v>
      </c>
      <c r="D153" s="6">
        <f>AVERAGE(D151:D152)</f>
        <v>0.5</v>
      </c>
      <c r="E153" s="6">
        <f>AVERAGE(E151:E152)</f>
        <v>2.05</v>
      </c>
      <c r="F153" s="6">
        <f>AVERAGE(F151:F152)</f>
        <v>18.5</v>
      </c>
      <c r="G153" s="6">
        <f>AVERAGE(G151:G152)</f>
        <v>8.5</v>
      </c>
      <c r="H153" s="1"/>
      <c r="I153" s="1"/>
      <c r="J153" s="2"/>
      <c r="K153" s="2"/>
      <c r="L153" s="1"/>
      <c r="M153" s="1"/>
      <c r="N153" s="1"/>
      <c r="O153" s="1"/>
      <c r="P153" s="1"/>
    </row>
    <row r="154" spans="3:16" ht="12.75">
      <c r="C154" s="1"/>
      <c r="D154" s="1"/>
      <c r="E154" s="1"/>
      <c r="F154" s="1"/>
      <c r="G154" s="1"/>
      <c r="H154" s="1"/>
      <c r="I154" s="1"/>
      <c r="J154" s="2"/>
      <c r="K154" s="2"/>
      <c r="L154" s="1"/>
      <c r="M154" s="1"/>
      <c r="N154" s="1"/>
      <c r="O154" s="1"/>
      <c r="P154" s="1"/>
    </row>
    <row r="155" spans="1:16" ht="12.75">
      <c r="A155" t="s">
        <v>26</v>
      </c>
      <c r="B155" t="s">
        <v>17</v>
      </c>
      <c r="C155" s="1"/>
      <c r="D155" s="1">
        <v>0.3</v>
      </c>
      <c r="E155" s="1">
        <v>1</v>
      </c>
      <c r="F155" s="1">
        <v>18</v>
      </c>
      <c r="G155" s="1">
        <v>9</v>
      </c>
      <c r="H155" s="1">
        <v>2</v>
      </c>
      <c r="I155" s="1">
        <v>0.5</v>
      </c>
      <c r="J155" s="2"/>
      <c r="K155" s="2"/>
      <c r="L155" s="3"/>
      <c r="M155" s="3"/>
      <c r="N155" s="3"/>
      <c r="O155" s="3"/>
      <c r="P155" s="3"/>
    </row>
    <row r="156" spans="2:16" ht="12.75">
      <c r="B156" s="7" t="s">
        <v>16</v>
      </c>
      <c r="C156" s="8">
        <v>0.08</v>
      </c>
      <c r="D156" s="8">
        <v>0.8</v>
      </c>
      <c r="E156" s="8">
        <v>2</v>
      </c>
      <c r="F156" s="8">
        <v>20</v>
      </c>
      <c r="G156" s="8">
        <v>11</v>
      </c>
      <c r="H156" s="8">
        <v>3</v>
      </c>
      <c r="I156" s="8">
        <v>0.8</v>
      </c>
      <c r="J156" s="9">
        <v>0.018</v>
      </c>
      <c r="K156" s="9">
        <v>0.025</v>
      </c>
      <c r="L156" s="10"/>
      <c r="M156" s="10"/>
      <c r="N156" s="10"/>
      <c r="O156" s="10"/>
      <c r="P156" s="10"/>
    </row>
    <row r="157" spans="2:16" ht="12.75">
      <c r="B157" t="s">
        <v>18</v>
      </c>
      <c r="C157" s="6"/>
      <c r="D157" s="6">
        <f aca="true" t="shared" si="13" ref="D157:I157">AVERAGE(D155:D156)</f>
        <v>0.55</v>
      </c>
      <c r="E157" s="6">
        <f t="shared" si="13"/>
        <v>1.5</v>
      </c>
      <c r="F157" s="6">
        <f t="shared" si="13"/>
        <v>19</v>
      </c>
      <c r="G157" s="6">
        <f t="shared" si="13"/>
        <v>10</v>
      </c>
      <c r="H157" s="6">
        <f t="shared" si="13"/>
        <v>2.5</v>
      </c>
      <c r="I157" s="6">
        <f t="shared" si="13"/>
        <v>0.65</v>
      </c>
      <c r="J157" s="2"/>
      <c r="K157" s="2"/>
      <c r="L157" s="1"/>
      <c r="M157" s="1"/>
      <c r="N157" s="1"/>
      <c r="O157" s="1"/>
      <c r="P157" s="1"/>
    </row>
    <row r="158" spans="3:16" ht="12.75">
      <c r="C158" s="1"/>
      <c r="D158" s="1"/>
      <c r="E158" s="1"/>
      <c r="F158" s="1"/>
      <c r="G158" s="1"/>
      <c r="H158" s="1"/>
      <c r="I158" s="1"/>
      <c r="J158" s="2"/>
      <c r="K158" s="2"/>
      <c r="L158" s="1"/>
      <c r="M158" s="1"/>
      <c r="N158" s="1"/>
      <c r="O158" s="1"/>
      <c r="P158" s="1"/>
    </row>
    <row r="159" spans="1:16" ht="12.75">
      <c r="A159" t="s">
        <v>27</v>
      </c>
      <c r="B159" t="s">
        <v>17</v>
      </c>
      <c r="C159" s="1">
        <v>0.27</v>
      </c>
      <c r="D159" s="1"/>
      <c r="E159" s="1">
        <v>0.5</v>
      </c>
      <c r="F159" s="1">
        <v>14</v>
      </c>
      <c r="G159" s="1">
        <v>34</v>
      </c>
      <c r="H159" s="3"/>
      <c r="I159" s="1">
        <v>0.2</v>
      </c>
      <c r="J159" s="2"/>
      <c r="K159" s="2"/>
      <c r="L159" s="3"/>
      <c r="M159" s="3"/>
      <c r="N159" s="1">
        <v>2.5</v>
      </c>
      <c r="O159" s="1">
        <v>2.8</v>
      </c>
      <c r="P159" s="3"/>
    </row>
    <row r="160" spans="2:16" ht="12.75">
      <c r="B160" s="7" t="s">
        <v>16</v>
      </c>
      <c r="C160" s="8">
        <v>0.33</v>
      </c>
      <c r="D160" s="8">
        <v>0.6</v>
      </c>
      <c r="E160" s="8">
        <v>1</v>
      </c>
      <c r="F160" s="8">
        <v>16</v>
      </c>
      <c r="G160" s="8">
        <v>36</v>
      </c>
      <c r="H160" s="10"/>
      <c r="I160" s="8">
        <v>0.7</v>
      </c>
      <c r="J160" s="9">
        <v>0.015</v>
      </c>
      <c r="K160" s="9">
        <v>0.025</v>
      </c>
      <c r="L160" s="10"/>
      <c r="M160" s="10"/>
      <c r="N160" s="8">
        <v>3.5</v>
      </c>
      <c r="O160" s="8">
        <v>3.5</v>
      </c>
      <c r="P160" s="10"/>
    </row>
    <row r="161" spans="2:16" ht="12.75">
      <c r="B161" t="s">
        <v>18</v>
      </c>
      <c r="C161" s="6">
        <f>AVERAGE(C159:C160)</f>
        <v>0.30000000000000004</v>
      </c>
      <c r="D161" s="6"/>
      <c r="E161" s="6">
        <f>AVERAGE(E159:E160)</f>
        <v>0.75</v>
      </c>
      <c r="F161" s="6">
        <f>AVERAGE(F159:F160)</f>
        <v>15</v>
      </c>
      <c r="G161" s="6">
        <f>AVERAGE(G159:G160)</f>
        <v>35</v>
      </c>
      <c r="H161" s="6"/>
      <c r="I161" s="6">
        <f>AVERAGE(I159:I160)</f>
        <v>0.44999999999999996</v>
      </c>
      <c r="J161" s="6"/>
      <c r="K161" s="6"/>
      <c r="L161" s="6"/>
      <c r="M161" s="6"/>
      <c r="N161" s="6">
        <f>AVERAGE(N159:N160)</f>
        <v>3</v>
      </c>
      <c r="O161" s="6">
        <f>AVERAGE(O159:O160)</f>
        <v>3.15</v>
      </c>
      <c r="P16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3"/>
  <sheetViews>
    <sheetView zoomScale="77" zoomScaleNormal="77" zoomScalePageLayoutView="0" workbookViewId="0" topLeftCell="A1">
      <selection activeCell="M34" sqref="M34"/>
    </sheetView>
  </sheetViews>
  <sheetFormatPr defaultColWidth="9.00390625" defaultRowHeight="12.75"/>
  <cols>
    <col min="1" max="1" width="2.875" style="0" customWidth="1"/>
    <col min="2" max="2" width="16.375" style="0" customWidth="1"/>
    <col min="3" max="3" width="19.75390625" style="0" customWidth="1"/>
    <col min="7" max="7" width="10.25390625" style="0" customWidth="1"/>
    <col min="8" max="8" width="9.875" style="0" customWidth="1"/>
  </cols>
  <sheetData>
    <row r="1" ht="12.75">
      <c r="E1" s="14" t="s">
        <v>83</v>
      </c>
    </row>
    <row r="2" spans="4:9" ht="12.75">
      <c r="D2" t="s">
        <v>17</v>
      </c>
      <c r="E2" t="s">
        <v>16</v>
      </c>
      <c r="F2" t="s">
        <v>18</v>
      </c>
      <c r="G2" t="s">
        <v>70</v>
      </c>
      <c r="H2" t="s">
        <v>71</v>
      </c>
      <c r="I2" t="s">
        <v>74</v>
      </c>
    </row>
    <row r="3" spans="2:9" ht="12.75">
      <c r="B3" t="s">
        <v>37</v>
      </c>
      <c r="C3" t="s">
        <v>35</v>
      </c>
      <c r="D3" s="59">
        <v>15215.8</v>
      </c>
      <c r="E3" s="14">
        <v>14125.8</v>
      </c>
      <c r="F3" s="26">
        <v>14670.8</v>
      </c>
      <c r="G3" s="28">
        <f>100*(D3/F3-1)</f>
        <v>3.7148621752051803</v>
      </c>
      <c r="H3" s="28">
        <f>100*(E3/F3-1)</f>
        <v>-3.714862175205169</v>
      </c>
      <c r="I3" s="28">
        <f>100*(D3/E4-1)</f>
        <v>33.345602411750264</v>
      </c>
    </row>
    <row r="4" spans="2:8" ht="12.75">
      <c r="B4" t="s">
        <v>38</v>
      </c>
      <c r="C4" t="s">
        <v>35</v>
      </c>
      <c r="D4" s="14">
        <v>12530.8</v>
      </c>
      <c r="E4" s="59">
        <v>11410.8</v>
      </c>
      <c r="F4" s="26">
        <v>11970.8</v>
      </c>
      <c r="G4" s="28">
        <f>100*(D4/F4-1)</f>
        <v>4.67804992147558</v>
      </c>
      <c r="H4" s="28">
        <f>100*(E4/F4-1)</f>
        <v>-4.678049921475591</v>
      </c>
    </row>
    <row r="5" spans="4:8" ht="12.75">
      <c r="D5" s="14"/>
      <c r="E5" s="14"/>
      <c r="F5" s="26"/>
      <c r="G5" s="28"/>
      <c r="H5" s="28"/>
    </row>
    <row r="6" spans="2:9" ht="12.75">
      <c r="B6" t="s">
        <v>40</v>
      </c>
      <c r="C6" t="s">
        <v>39</v>
      </c>
      <c r="D6" s="14">
        <v>15407.8</v>
      </c>
      <c r="E6" s="14">
        <v>14381.8</v>
      </c>
      <c r="F6" s="26">
        <v>14894.8</v>
      </c>
      <c r="G6" s="28">
        <f>100*(D6/F6-1)</f>
        <v>3.444155007116567</v>
      </c>
      <c r="H6" s="28">
        <f>100*(E6/F6-1)</f>
        <v>-3.4441550071165783</v>
      </c>
      <c r="I6" s="28">
        <f>100*(D6/E6-1)</f>
        <v>7.134016604319338</v>
      </c>
    </row>
    <row r="7" spans="4:8" ht="12.75">
      <c r="D7" s="14"/>
      <c r="E7" s="14"/>
      <c r="F7" s="26"/>
      <c r="G7" s="28"/>
      <c r="H7" s="28"/>
    </row>
    <row r="8" spans="2:9" ht="12.75">
      <c r="B8" t="s">
        <v>41</v>
      </c>
      <c r="C8" t="s">
        <v>29</v>
      </c>
      <c r="D8" s="14">
        <v>14931</v>
      </c>
      <c r="E8" s="59">
        <v>13731.5</v>
      </c>
      <c r="F8" s="26">
        <v>14331.25</v>
      </c>
      <c r="G8" s="28">
        <f>100*(D8/F8-1)</f>
        <v>4.18491059747057</v>
      </c>
      <c r="H8" s="28">
        <f>100*(E8/F8-1)</f>
        <v>-4.184910597470559</v>
      </c>
      <c r="I8" s="28">
        <f>100*(D9/E8-1)</f>
        <v>16.336889633324823</v>
      </c>
    </row>
    <row r="9" spans="2:8" ht="12.75">
      <c r="B9" t="s">
        <v>42</v>
      </c>
      <c r="C9" t="s">
        <v>29</v>
      </c>
      <c r="D9" s="59">
        <v>15974.8</v>
      </c>
      <c r="E9" s="14">
        <v>15174.8</v>
      </c>
      <c r="F9" s="26">
        <v>15574.8</v>
      </c>
      <c r="G9" s="28">
        <f>100*(D9/F9-1)</f>
        <v>2.5682512777050137</v>
      </c>
      <c r="H9" s="28">
        <f>100*(E9/F9-1)</f>
        <v>-2.5682512777050137</v>
      </c>
    </row>
    <row r="10" spans="4:8" ht="12.75">
      <c r="D10" s="14"/>
      <c r="E10" s="14"/>
      <c r="F10" s="26"/>
      <c r="G10" s="28"/>
      <c r="H10" s="28"/>
    </row>
    <row r="11" spans="2:9" ht="12.75">
      <c r="B11" t="s">
        <v>44</v>
      </c>
      <c r="C11" t="s">
        <v>43</v>
      </c>
      <c r="D11" s="14">
        <v>12509.8</v>
      </c>
      <c r="E11" s="14">
        <v>14467.8</v>
      </c>
      <c r="F11" s="26">
        <v>13488.8</v>
      </c>
      <c r="G11" s="28">
        <f>100*(D11/F11-1)</f>
        <v>-7.257873198505427</v>
      </c>
      <c r="H11" s="28">
        <f>100*(E11/F11-1)</f>
        <v>7.257873198505438</v>
      </c>
      <c r="I11" s="28">
        <f>100*(E12/D13-1)</f>
        <v>27.16351014356002</v>
      </c>
    </row>
    <row r="12" spans="2:8" ht="12.75">
      <c r="B12" t="s">
        <v>45</v>
      </c>
      <c r="C12" t="s">
        <v>43</v>
      </c>
      <c r="D12" s="14">
        <v>13103.8</v>
      </c>
      <c r="E12" s="59">
        <v>15093.8</v>
      </c>
      <c r="F12" s="26">
        <v>14098.8</v>
      </c>
      <c r="G12" s="28">
        <f>100*(D12/F12-1)</f>
        <v>-7.057338213181263</v>
      </c>
      <c r="H12" s="28">
        <f>100*(E12/F12-1)</f>
        <v>7.057338213181263</v>
      </c>
    </row>
    <row r="13" spans="2:8" ht="12.75">
      <c r="B13" t="s">
        <v>46</v>
      </c>
      <c r="C13" t="s">
        <v>43</v>
      </c>
      <c r="D13" s="59">
        <v>11869.599999999999</v>
      </c>
      <c r="E13" s="14">
        <v>13419.599999999999</v>
      </c>
      <c r="F13" s="26">
        <v>12644.599999999999</v>
      </c>
      <c r="G13" s="28">
        <f>100*(D13/F13-1)</f>
        <v>-6.1290985875393496</v>
      </c>
      <c r="H13" s="28">
        <f>100*(E13/F13-1)</f>
        <v>6.129098587539339</v>
      </c>
    </row>
    <row r="14" spans="2:8" ht="12.75">
      <c r="B14" t="s">
        <v>34</v>
      </c>
      <c r="C14" t="s">
        <v>43</v>
      </c>
      <c r="D14" s="14">
        <v>15036.8</v>
      </c>
      <c r="E14" s="14">
        <v>14011.5</v>
      </c>
      <c r="F14" s="26">
        <v>14684.150000000001</v>
      </c>
      <c r="G14" s="28">
        <f>100*(D14/F14-1)</f>
        <v>2.401569038725415</v>
      </c>
      <c r="H14" s="28">
        <f>100*(E14/F14-1)</f>
        <v>-4.58078949070938</v>
      </c>
    </row>
    <row r="15" spans="4:10" ht="12.75">
      <c r="D15" s="14"/>
      <c r="E15" s="14"/>
      <c r="F15" s="26"/>
      <c r="G15" s="28"/>
      <c r="H15" s="28"/>
      <c r="J15" s="14"/>
    </row>
    <row r="16" spans="2:10" ht="12.75">
      <c r="B16" s="55" t="s">
        <v>33</v>
      </c>
      <c r="C16" s="55" t="s">
        <v>32</v>
      </c>
      <c r="D16" s="56">
        <v>14318.8</v>
      </c>
      <c r="E16" s="56">
        <v>13565.599999999999</v>
      </c>
      <c r="F16" s="57">
        <v>13863</v>
      </c>
      <c r="G16" s="58">
        <f>100*(D16/F16-1)</f>
        <v>3.2878886243958627</v>
      </c>
      <c r="H16" s="58">
        <f>100*(E16/F16-1)</f>
        <v>-2.145278799682615</v>
      </c>
      <c r="J16" s="14"/>
    </row>
    <row r="17" spans="2:10" ht="12.75">
      <c r="B17" s="55" t="s">
        <v>30</v>
      </c>
      <c r="C17" s="55" t="s">
        <v>32</v>
      </c>
      <c r="D17" s="56">
        <v>14364</v>
      </c>
      <c r="E17" s="56">
        <v>13307</v>
      </c>
      <c r="F17" s="57">
        <v>13158</v>
      </c>
      <c r="G17" s="58">
        <f>100*(D17/F17-1)</f>
        <v>9.165526675786584</v>
      </c>
      <c r="H17" s="58">
        <f>100*(E17/F17-1)</f>
        <v>1.1323909408724742</v>
      </c>
      <c r="J17" s="14"/>
    </row>
    <row r="18" spans="2:10" ht="12.75">
      <c r="B18" s="55" t="s">
        <v>31</v>
      </c>
      <c r="C18" s="55" t="s">
        <v>32</v>
      </c>
      <c r="D18" s="56">
        <v>14364</v>
      </c>
      <c r="E18" s="56">
        <v>12923</v>
      </c>
      <c r="F18" s="57">
        <v>12774</v>
      </c>
      <c r="G18" s="58">
        <f>100*(D18/F18-1)</f>
        <v>12.447158290277116</v>
      </c>
      <c r="H18" s="58">
        <f>100*(E18/F18-1)</f>
        <v>1.1664318146234587</v>
      </c>
      <c r="J18" s="14"/>
    </row>
    <row r="19" spans="2:10" ht="12.75">
      <c r="B19" s="55" t="s">
        <v>28</v>
      </c>
      <c r="C19" s="55" t="s">
        <v>73</v>
      </c>
      <c r="D19" s="56">
        <v>12852.8</v>
      </c>
      <c r="E19" s="59">
        <v>11182</v>
      </c>
      <c r="F19" s="57">
        <v>11329</v>
      </c>
      <c r="G19" s="58">
        <f>100*(D19/F19-1)</f>
        <v>13.450436931768017</v>
      </c>
      <c r="H19" s="58">
        <f>100*(E19/F19-1)</f>
        <v>-1.2975549474799175</v>
      </c>
      <c r="J19" s="14"/>
    </row>
    <row r="20" spans="2:10" ht="12.75">
      <c r="B20" s="55" t="s">
        <v>34</v>
      </c>
      <c r="C20" s="55" t="s">
        <v>32</v>
      </c>
      <c r="D20" s="59">
        <v>15355.8</v>
      </c>
      <c r="E20" s="56">
        <v>14388.5</v>
      </c>
      <c r="F20" s="57">
        <v>15032</v>
      </c>
      <c r="G20" s="58">
        <f>100*(D20/F20-1)</f>
        <v>2.1540713145290047</v>
      </c>
      <c r="H20" s="58">
        <f>100*(E20/F20-1)</f>
        <v>-4.280867482703565</v>
      </c>
      <c r="I20" s="28">
        <f>100*(D20/E19-1)</f>
        <v>37.32605973886602</v>
      </c>
      <c r="J20" s="14"/>
    </row>
    <row r="21" ht="12.75">
      <c r="J21" s="14"/>
    </row>
    <row r="22" spans="2:10" ht="12.75">
      <c r="B22" s="55" t="s">
        <v>51</v>
      </c>
      <c r="C22" s="55" t="s">
        <v>47</v>
      </c>
      <c r="D22" s="56">
        <v>13508.8</v>
      </c>
      <c r="E22" s="59">
        <v>15506.8</v>
      </c>
      <c r="F22" s="57">
        <v>14587.8</v>
      </c>
      <c r="G22" s="58">
        <f aca="true" t="shared" si="0" ref="G22:G27">100*(D22/F22-1)</f>
        <v>-7.396591672493457</v>
      </c>
      <c r="H22" s="58">
        <f aca="true" t="shared" si="1" ref="H22:H27">100*(E22/F22-1)</f>
        <v>6.29978475164179</v>
      </c>
      <c r="I22" s="28">
        <f>100*(E22/D24-1)</f>
        <v>18.329161833831886</v>
      </c>
      <c r="J22" s="14"/>
    </row>
    <row r="23" spans="2:10" ht="12.75">
      <c r="B23" s="55" t="s">
        <v>48</v>
      </c>
      <c r="C23" s="55" t="s">
        <v>47</v>
      </c>
      <c r="D23" s="56">
        <v>14482.8</v>
      </c>
      <c r="E23" s="56">
        <v>13358.8</v>
      </c>
      <c r="F23" s="57">
        <v>13920.8</v>
      </c>
      <c r="G23" s="58">
        <f t="shared" si="0"/>
        <v>4.037124303200956</v>
      </c>
      <c r="H23" s="58">
        <f t="shared" si="1"/>
        <v>-4.037124303200967</v>
      </c>
      <c r="J23" s="14"/>
    </row>
    <row r="24" spans="2:10" ht="12.75">
      <c r="B24" s="55" t="s">
        <v>52</v>
      </c>
      <c r="C24" s="55" t="s">
        <v>47</v>
      </c>
      <c r="D24" s="59">
        <v>13104.8</v>
      </c>
      <c r="E24" s="56">
        <v>14574.8</v>
      </c>
      <c r="F24" s="57">
        <v>13839.8</v>
      </c>
      <c r="G24" s="58">
        <f t="shared" si="0"/>
        <v>-5.310770386855301</v>
      </c>
      <c r="H24" s="58">
        <f t="shared" si="1"/>
        <v>5.310770386855301</v>
      </c>
      <c r="J24" s="14"/>
    </row>
    <row r="25" spans="2:10" ht="12.75">
      <c r="B25" s="55" t="s">
        <v>49</v>
      </c>
      <c r="C25" s="55" t="s">
        <v>47</v>
      </c>
      <c r="D25" s="56">
        <v>14669.900000000001</v>
      </c>
      <c r="E25" s="56">
        <v>13783.400000000001</v>
      </c>
      <c r="F25" s="57">
        <v>14230.650000000001</v>
      </c>
      <c r="G25" s="58">
        <f t="shared" si="0"/>
        <v>3.08664748272216</v>
      </c>
      <c r="H25" s="58">
        <f t="shared" si="1"/>
        <v>-3.1428641699430493</v>
      </c>
      <c r="J25" s="14"/>
    </row>
    <row r="26" spans="2:10" ht="12.75">
      <c r="B26" s="55" t="s">
        <v>54</v>
      </c>
      <c r="C26" s="55" t="s">
        <v>47</v>
      </c>
      <c r="D26" s="56">
        <v>14893.8</v>
      </c>
      <c r="E26" s="56">
        <v>13967.8</v>
      </c>
      <c r="F26" s="57">
        <v>14430.8</v>
      </c>
      <c r="G26" s="58">
        <f t="shared" si="0"/>
        <v>3.208415333869219</v>
      </c>
      <c r="H26" s="58">
        <f t="shared" si="1"/>
        <v>-3.208415333869219</v>
      </c>
      <c r="J26" s="14"/>
    </row>
    <row r="27" spans="2:10" ht="12.75">
      <c r="B27" s="55" t="s">
        <v>50</v>
      </c>
      <c r="C27" s="55" t="s">
        <v>47</v>
      </c>
      <c r="D27" s="56">
        <v>13482.8</v>
      </c>
      <c r="E27" s="56">
        <v>14110.8</v>
      </c>
      <c r="F27" s="57">
        <v>13796.8</v>
      </c>
      <c r="G27" s="58">
        <f t="shared" si="0"/>
        <v>-2.275890061463526</v>
      </c>
      <c r="H27" s="58">
        <f t="shared" si="1"/>
        <v>2.275890061463537</v>
      </c>
      <c r="J27" s="14"/>
    </row>
    <row r="28" ht="12.75">
      <c r="J28" s="14"/>
    </row>
    <row r="29" ht="12.75">
      <c r="J29" s="14"/>
    </row>
    <row r="30" spans="2:10" ht="15.75">
      <c r="B30" s="84" t="s">
        <v>82</v>
      </c>
      <c r="C30" s="13"/>
      <c r="J30" s="14"/>
    </row>
    <row r="31" spans="2:10" ht="18.75">
      <c r="B31" s="77"/>
      <c r="C31" s="78"/>
      <c r="D31" s="86" t="s">
        <v>81</v>
      </c>
      <c r="E31" s="86"/>
      <c r="F31" s="86"/>
      <c r="G31" s="85" t="s">
        <v>57</v>
      </c>
      <c r="H31" s="85"/>
      <c r="J31" s="14"/>
    </row>
    <row r="32" spans="2:10" ht="18.75">
      <c r="B32" s="80" t="s">
        <v>76</v>
      </c>
      <c r="C32" s="79" t="s">
        <v>77</v>
      </c>
      <c r="D32" s="81" t="s">
        <v>17</v>
      </c>
      <c r="E32" s="82" t="s">
        <v>16</v>
      </c>
      <c r="F32" s="83" t="s">
        <v>78</v>
      </c>
      <c r="G32" s="79" t="s">
        <v>79</v>
      </c>
      <c r="H32" s="79" t="s">
        <v>80</v>
      </c>
      <c r="J32" s="14"/>
    </row>
    <row r="33" spans="2:8" ht="15.75">
      <c r="B33" s="60" t="s">
        <v>33</v>
      </c>
      <c r="C33" s="60" t="s">
        <v>32</v>
      </c>
      <c r="D33" s="61">
        <v>14318.8</v>
      </c>
      <c r="E33" s="62">
        <v>13565.599999999999</v>
      </c>
      <c r="F33" s="63">
        <v>13863</v>
      </c>
      <c r="G33" s="64">
        <f>100*(D33/F33-1)</f>
        <v>3.2878886243958627</v>
      </c>
      <c r="H33" s="65">
        <f>100*(E33/F33-1)</f>
        <v>-2.145278799682615</v>
      </c>
    </row>
    <row r="34" spans="2:8" ht="15.75">
      <c r="B34" s="66" t="s">
        <v>30</v>
      </c>
      <c r="C34" s="66" t="s">
        <v>32</v>
      </c>
      <c r="D34" s="61">
        <v>14364</v>
      </c>
      <c r="E34" s="62">
        <v>13307</v>
      </c>
      <c r="F34" s="63">
        <v>13158</v>
      </c>
      <c r="G34" s="67">
        <f>100*(D34/F34-1)</f>
        <v>9.165526675786584</v>
      </c>
      <c r="H34" s="68">
        <f>100*(E34/F34-1)</f>
        <v>1.1323909408724742</v>
      </c>
    </row>
    <row r="35" spans="2:8" ht="15.75">
      <c r="B35" s="66" t="s">
        <v>31</v>
      </c>
      <c r="C35" s="66" t="s">
        <v>32</v>
      </c>
      <c r="D35" s="61">
        <v>14364</v>
      </c>
      <c r="E35" s="62">
        <v>12923</v>
      </c>
      <c r="F35" s="63">
        <v>12774</v>
      </c>
      <c r="G35" s="67">
        <f>100*(D35/F35-1)</f>
        <v>12.447158290277116</v>
      </c>
      <c r="H35" s="68">
        <f>100*(E35/F35-1)</f>
        <v>1.1664318146234587</v>
      </c>
    </row>
    <row r="36" spans="2:8" ht="15.75">
      <c r="B36" s="66" t="s">
        <v>28</v>
      </c>
      <c r="C36" s="66" t="s">
        <v>73</v>
      </c>
      <c r="D36" s="61">
        <v>12852.8</v>
      </c>
      <c r="E36" s="62">
        <v>11182</v>
      </c>
      <c r="F36" s="63">
        <v>11329</v>
      </c>
      <c r="G36" s="67">
        <f>100*(D36/F36-1)</f>
        <v>13.450436931768017</v>
      </c>
      <c r="H36" s="68">
        <f>100*(E36/F36-1)</f>
        <v>-1.2975549474799175</v>
      </c>
    </row>
    <row r="37" spans="2:9" ht="15.75">
      <c r="B37" s="69" t="s">
        <v>34</v>
      </c>
      <c r="C37" s="69" t="s">
        <v>32</v>
      </c>
      <c r="D37" s="70">
        <v>15355.8</v>
      </c>
      <c r="E37" s="71">
        <v>14388.5</v>
      </c>
      <c r="F37" s="72">
        <v>15032</v>
      </c>
      <c r="G37" s="73">
        <f>100*(D37/F37-1)</f>
        <v>2.1540713145290047</v>
      </c>
      <c r="H37" s="74">
        <f>100*(E37/F37-1)</f>
        <v>-4.280867482703565</v>
      </c>
      <c r="I37" s="28"/>
    </row>
    <row r="38" spans="2:9" ht="15.75">
      <c r="B38" s="66" t="s">
        <v>51</v>
      </c>
      <c r="C38" s="66" t="s">
        <v>47</v>
      </c>
      <c r="D38" s="61">
        <v>13508.8</v>
      </c>
      <c r="E38" s="62">
        <v>15506.8</v>
      </c>
      <c r="F38" s="63">
        <v>14587.8</v>
      </c>
      <c r="G38" s="67">
        <f aca="true" t="shared" si="2" ref="G38:G43">100*(D38/F38-1)</f>
        <v>-7.396591672493457</v>
      </c>
      <c r="H38" s="68">
        <f aca="true" t="shared" si="3" ref="H38:H43">100*(E38/F38-1)</f>
        <v>6.29978475164179</v>
      </c>
      <c r="I38" s="28"/>
    </row>
    <row r="39" spans="2:8" ht="15.75">
      <c r="B39" s="66" t="s">
        <v>48</v>
      </c>
      <c r="C39" s="66" t="s">
        <v>47</v>
      </c>
      <c r="D39" s="61">
        <v>14482.8</v>
      </c>
      <c r="E39" s="62">
        <v>13358.8</v>
      </c>
      <c r="F39" s="63">
        <v>13920.8</v>
      </c>
      <c r="G39" s="67">
        <f t="shared" si="2"/>
        <v>4.037124303200956</v>
      </c>
      <c r="H39" s="68">
        <f t="shared" si="3"/>
        <v>-4.037124303200967</v>
      </c>
    </row>
    <row r="40" spans="2:8" ht="15.75">
      <c r="B40" s="66" t="s">
        <v>52</v>
      </c>
      <c r="C40" s="66" t="s">
        <v>47</v>
      </c>
      <c r="D40" s="61">
        <v>13104.8</v>
      </c>
      <c r="E40" s="62">
        <v>14574.8</v>
      </c>
      <c r="F40" s="63">
        <v>13839.8</v>
      </c>
      <c r="G40" s="67">
        <f t="shared" si="2"/>
        <v>-5.310770386855301</v>
      </c>
      <c r="H40" s="68">
        <f t="shared" si="3"/>
        <v>5.310770386855301</v>
      </c>
    </row>
    <row r="41" spans="2:8" ht="15.75">
      <c r="B41" s="66" t="s">
        <v>49</v>
      </c>
      <c r="C41" s="66" t="s">
        <v>47</v>
      </c>
      <c r="D41" s="61">
        <v>14669.900000000001</v>
      </c>
      <c r="E41" s="62">
        <v>13783.400000000001</v>
      </c>
      <c r="F41" s="63">
        <v>14230.650000000001</v>
      </c>
      <c r="G41" s="67">
        <f t="shared" si="2"/>
        <v>3.08664748272216</v>
      </c>
      <c r="H41" s="68">
        <f t="shared" si="3"/>
        <v>-3.1428641699430493</v>
      </c>
    </row>
    <row r="42" spans="2:8" ht="15.75">
      <c r="B42" s="66" t="s">
        <v>54</v>
      </c>
      <c r="C42" s="66" t="s">
        <v>47</v>
      </c>
      <c r="D42" s="61">
        <v>14893.8</v>
      </c>
      <c r="E42" s="62">
        <v>13967.8</v>
      </c>
      <c r="F42" s="63">
        <v>14430.8</v>
      </c>
      <c r="G42" s="67">
        <f t="shared" si="2"/>
        <v>3.208415333869219</v>
      </c>
      <c r="H42" s="68">
        <f t="shared" si="3"/>
        <v>-3.208415333869219</v>
      </c>
    </row>
    <row r="43" spans="2:8" ht="15.75">
      <c r="B43" s="69" t="s">
        <v>50</v>
      </c>
      <c r="C43" s="69" t="s">
        <v>47</v>
      </c>
      <c r="D43" s="75">
        <v>13482.8</v>
      </c>
      <c r="E43" s="71">
        <v>14110.8</v>
      </c>
      <c r="F43" s="76">
        <v>13796.8</v>
      </c>
      <c r="G43" s="73">
        <f t="shared" si="2"/>
        <v>-2.275890061463526</v>
      </c>
      <c r="H43" s="74">
        <f t="shared" si="3"/>
        <v>2.275890061463537</v>
      </c>
    </row>
  </sheetData>
  <sheetProtection/>
  <mergeCells count="2">
    <mergeCell ref="G31:H31"/>
    <mergeCell ref="D31:F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Levnik</dc:creator>
  <cp:keywords/>
  <dc:description/>
  <cp:lastModifiedBy>Лев Литвинов</cp:lastModifiedBy>
  <dcterms:created xsi:type="dcterms:W3CDTF">2014-01-07T12:25:29Z</dcterms:created>
  <dcterms:modified xsi:type="dcterms:W3CDTF">2021-04-18T04:01:07Z</dcterms:modified>
  <cp:category/>
  <cp:version/>
  <cp:contentType/>
  <cp:contentStatus/>
</cp:coreProperties>
</file>